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965" documentId="13_ncr:1_{F6CB121F-512D-4AA6-A0C1-0FB36C537598}" xr6:coauthVersionLast="47" xr6:coauthVersionMax="47" xr10:uidLastSave="{CCAC9681-9924-4030-B024-64CD370B39A5}"/>
  <bookViews>
    <workbookView xWindow="-109" yWindow="-109" windowWidth="26301" windowHeight="14169"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9" i="4" l="1"/>
  <c r="G20" i="4"/>
  <c r="G21"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I19" i="4"/>
  <c r="J19" i="4"/>
  <c r="L19" i="4"/>
  <c r="B20" i="4"/>
  <c r="I20" i="4"/>
  <c r="J20" i="4"/>
  <c r="L20" i="4"/>
  <c r="B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G9" i="3"/>
  <c r="G10" i="3"/>
  <c r="G11" i="3"/>
  <c r="G12" i="3"/>
  <c r="I3" i="4"/>
  <c r="J3" i="4"/>
  <c r="I3" i="6"/>
  <c r="I4" i="6"/>
  <c r="L9" i="3"/>
  <c r="J9" i="3"/>
  <c r="I9" i="3"/>
  <c r="B9" i="3"/>
  <c r="L3" i="6"/>
  <c r="L4" i="6"/>
  <c r="L2" i="6"/>
  <c r="J4" i="6"/>
  <c r="J3" i="6"/>
  <c r="J2" i="6"/>
  <c r="I2" i="6"/>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80" i="5"/>
  <c r="J80" i="5"/>
  <c r="I80" i="5"/>
  <c r="G80" i="5"/>
  <c r="B80"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2" i="3"/>
  <c r="B3" i="3"/>
  <c r="B4" i="3"/>
  <c r="B5" i="3"/>
  <c r="B6" i="3"/>
  <c r="B7" i="3"/>
  <c r="B8"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L2" i="3"/>
  <c r="L3" i="3"/>
  <c r="L4" i="3"/>
  <c r="L5" i="3"/>
  <c r="L6" i="3"/>
  <c r="L7" i="3"/>
  <c r="L8"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J2" i="3"/>
  <c r="J3" i="3"/>
  <c r="J4" i="3"/>
  <c r="J5" i="3"/>
  <c r="J6" i="3"/>
  <c r="J7" i="3"/>
  <c r="J8"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B2" i="5"/>
  <c r="G2" i="5"/>
  <c r="I2" i="5"/>
  <c r="J2" i="5"/>
  <c r="G2" i="3"/>
  <c r="G3" i="3"/>
  <c r="G4" i="3"/>
  <c r="G5" i="3"/>
  <c r="G6" i="3"/>
  <c r="G7" i="3"/>
  <c r="G8"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alcChain>
</file>

<file path=xl/sharedStrings.xml><?xml version="1.0" encoding="utf-8"?>
<sst xmlns="http://schemas.openxmlformats.org/spreadsheetml/2006/main" count="178576" uniqueCount="39072">
  <si>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</si>
  <si>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</si>
  <si>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</si>
  <si>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</si>
  <si>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</si>
  <si>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</si>
  <si>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</si>
  <si>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</si>
  <si>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</si>
  <si>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</si>
  <si>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</si>
  <si>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</si>
  <si>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</si>
  <si>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</si>
  <si>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</si>
  <si>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</si>
  <si>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</si>
  <si>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</si>
  <si>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</si>
  <si>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</si>
  <si>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</si>
  <si>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</si>
  <si>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</si>
  <si>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</si>
  <si>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</si>
  <si>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</si>
  <si>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</si>
  <si>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</si>
  <si>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</si>
  <si>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</si>
  <si>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</si>
  <si>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</si>
  <si>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</si>
  <si>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</si>
  <si>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</si>
  <si>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</si>
  <si>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</si>
  <si>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</si>
  <si>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</si>
  <si>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</si>
  <si>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</si>
  <si>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</si>
  <si>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</si>
  <si>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</si>
  <si>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</si>
  <si>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</si>
  <si>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</si>
  <si>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</si>
  <si>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</si>
  <si>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</si>
  <si>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</si>
  <si>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</si>
  <si>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</si>
  <si>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</si>
  <si>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</si>
  <si>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</si>
  <si>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</si>
  <si>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</si>
  <si>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</si>
  <si>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</si>
  <si>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</si>
  <si>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</si>
  <si>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</si>
  <si>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</si>
  <si>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</si>
  <si>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</si>
  <si>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</si>
  <si>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</si>
  <si>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</si>
  <si>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</si>
  <si>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</si>
  <si>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</si>
  <si>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</si>
  <si>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</si>
  <si>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</si>
  <si>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</si>
  <si>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</si>
  <si>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</si>
  <si>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</si>
  <si>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</si>
  <si>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</si>
  <si>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</si>
  <si>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</si>
  <si>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</si>
  <si>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</si>
  <si>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</si>
  <si>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</si>
  <si>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</si>
  <si>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</si>
  <si>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</si>
  <si>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</si>
  <si>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</si>
  <si>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</si>
  <si>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</si>
  <si>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</si>
  <si>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</si>
  <si>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</si>
  <si>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</si>
  <si>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</si>
  <si>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</si>
  <si>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</si>
  <si>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</si>
  <si>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</si>
  <si>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</si>
  <si>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</si>
  <si>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</si>
  <si>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</si>
  <si>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</si>
  <si>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</si>
  <si>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</si>
  <si>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</si>
  <si>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</si>
  <si>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</si>
  <si>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</si>
  <si>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</si>
  <si>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</si>
  <si>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</si>
  <si>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</si>
  <si>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</si>
  <si>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</si>
  <si>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</si>
  <si>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</si>
  <si>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</si>
  <si>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</si>
  <si>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</si>
  <si>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</si>
  <si>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</si>
  <si>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</si>
  <si>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</si>
  <si>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</si>
  <si>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</si>
  <si>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</si>
  <si>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</si>
  <si>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</si>
  <si>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</si>
  <si>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</si>
  <si>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</si>
  <si>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</si>
  <si>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</si>
  <si>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</si>
  <si>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</si>
  <si>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</si>
  <si>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</si>
  <si>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</si>
  <si>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</si>
  <si>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</si>
  <si>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</si>
  <si>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</si>
  <si>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</si>
  <si>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</si>
  <si>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</si>
  <si>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</si>
  <si>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</si>
  <si>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</si>
  <si>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</si>
  <si>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</si>
  <si>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</si>
  <si>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</si>
  <si>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</si>
  <si>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</si>
  <si>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</si>
  <si>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</si>
  <si>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</si>
  <si>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</si>
  <si>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</si>
  <si>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</si>
  <si>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</si>
  <si>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</si>
  <si>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</si>
  <si>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</si>
  <si>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</si>
  <si>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</si>
  <si>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</si>
  <si>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</si>
  <si>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</si>
  <si>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</si>
  <si>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</si>
  <si>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</si>
  <si>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</si>
  <si>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</si>
  <si>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</si>
  <si>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</si>
  <si>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</si>
  <si>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</si>
  <si>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</si>
  <si>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</si>
  <si>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</si>
  <si>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</si>
  <si>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</si>
  <si>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</si>
  <si>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</si>
  <si>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</si>
  <si>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</si>
  <si>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</si>
  <si>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</si>
  <si>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</si>
  <si>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</si>
  <si>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</si>
  <si>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</si>
  <si>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</si>
  <si>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</si>
  <si>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</si>
  <si>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</si>
  <si>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</si>
  <si>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</si>
  <si>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</si>
  <si>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</si>
  <si>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</si>
  <si>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</si>
  <si>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</si>
  <si>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</si>
  <si>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</si>
  <si>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</si>
  <si>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</si>
  <si>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</si>
  <si>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</si>
  <si>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</si>
  <si>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</si>
  <si>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</si>
  <si>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</si>
  <si>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</si>
  <si>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</si>
  <si>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</si>
  <si>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</si>
  <si>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</si>
  <si>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</si>
  <si>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</si>
  <si>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</si>
  <si>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</si>
  <si>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</si>
  <si>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</si>
  <si>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</si>
  <si>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</si>
  <si>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</si>
  <si>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</si>
  <si>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</si>
  <si>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</si>
  <si>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</si>
  <si>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</si>
  <si>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</si>
  <si>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</si>
  <si>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</si>
  <si>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</si>
  <si>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</si>
  <si>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</si>
  <si>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</si>
  <si>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</si>
  <si>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</si>
  <si>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</si>
  <si>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</si>
  <si>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</si>
  <si>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</si>
  <si>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</si>
  <si>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</si>
  <si>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</si>
  <si>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</si>
  <si>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</si>
  <si>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</si>
  <si>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</si>
  <si>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</si>
  <si>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</si>
  <si>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</si>
  <si>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</si>
  <si>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</si>
  <si>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</si>
  <si>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</si>
  <si>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</si>
  <si>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</si>
  <si>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</si>
  <si>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</si>
  <si>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</si>
  <si>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</si>
  <si>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</si>
  <si>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</si>
  <si>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</si>
  <si>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</si>
  <si>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</si>
  <si>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</si>
  <si>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</si>
  <si>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</si>
  <si>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</si>
  <si>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</si>
  <si>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</si>
  <si>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</si>
  <si>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</si>
  <si>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</si>
  <si>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</si>
  <si>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</si>
  <si>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</si>
  <si>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</si>
  <si>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</si>
  <si>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</si>
  <si>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</si>
  <si>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</si>
  <si>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</si>
  <si>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</si>
  <si>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</si>
  <si>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</si>
  <si>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</si>
  <si>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</si>
  <si>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</si>
  <si>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</si>
  <si>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</si>
  <si>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</si>
  <si>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</si>
  <si>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</si>
  <si>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</si>
  <si>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</si>
  <si>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</si>
  <si>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</si>
  <si>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</si>
  <si>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</si>
  <si>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</si>
  <si>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</si>
  <si>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</si>
  <si>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</si>
  <si>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</si>
  <si>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</si>
  <si>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</si>
  <si>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</si>
  <si>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</si>
  <si>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</si>
  <si>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</si>
  <si>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</si>
  <si>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</si>
  <si>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</si>
  <si>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</si>
  <si>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</si>
  <si>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</si>
  <si>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</si>
  <si>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</si>
  <si>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</si>
  <si>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</si>
  <si>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</si>
  <si>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</si>
  <si>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</si>
  <si>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</si>
  <si>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</si>
  <si>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</si>
  <si>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</si>
  <si>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</si>
  <si>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</si>
  <si>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</si>
  <si>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</si>
  <si>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</si>
  <si>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</si>
  <si>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</si>
  <si>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</si>
  <si>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</si>
  <si>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</si>
  <si>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</si>
  <si>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</si>
  <si>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</si>
  <si>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</si>
  <si>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</si>
  <si>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</si>
  <si>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</si>
  <si>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</si>
  <si>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</si>
  <si>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</si>
  <si>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</si>
  <si>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</si>
  <si>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</si>
  <si>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</si>
  <si>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</si>
  <si>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</si>
  <si>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</si>
  <si>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</si>
  <si>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</si>
  <si>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</si>
  <si>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</si>
  <si>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</si>
  <si>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</si>
  <si>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</si>
  <si>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</si>
  <si>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</si>
  <si>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</si>
  <si>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</si>
  <si>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</si>
  <si>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</si>
  <si>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</si>
  <si>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</si>
  <si>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</si>
  <si>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</si>
  <si>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</si>
  <si>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</si>
  <si>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</si>
  <si>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</si>
  <si>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</si>
  <si>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</si>
  <si>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</si>
  <si>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</si>
  <si>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</si>
  <si>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</si>
  <si>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</si>
  <si>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</si>
  <si>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</si>
  <si>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</si>
  <si>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</si>
  <si>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</si>
  <si>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</si>
  <si>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</si>
  <si>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</si>
  <si>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</si>
  <si>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</si>
  <si>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</si>
  <si>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</si>
  <si>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</si>
  <si>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</si>
  <si>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</si>
  <si>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</si>
  <si>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</si>
  <si>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</si>
  <si>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</si>
  <si>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</si>
  <si>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</si>
  <si>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</si>
  <si>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</si>
  <si>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</si>
  <si>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</si>
  <si>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</si>
  <si>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</si>
  <si>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</si>
  <si>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</si>
  <si>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</si>
  <si>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</si>
  <si>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</si>
  <si>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</si>
  <si>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</si>
  <si>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</si>
  <si>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</si>
  <si>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</si>
  <si>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</si>
  <si>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</si>
  <si>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</si>
  <si>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</si>
  <si>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</si>
  <si>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</si>
  <si>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</si>
  <si>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</si>
  <si>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</si>
  <si>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</si>
  <si>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</si>
  <si>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</si>
  <si>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</si>
  <si>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</si>
  <si>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</si>
  <si>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</si>
  <si>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</si>
  <si>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</si>
  <si>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</si>
  <si>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</si>
  <si>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</si>
  <si>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</si>
  <si>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</si>
  <si>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</si>
  <si>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</si>
  <si>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</si>
  <si>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</si>
  <si>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</si>
  <si>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</si>
  <si>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</si>
  <si>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</si>
  <si>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</si>
  <si>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</si>
  <si>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</si>
  <si>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</si>
  <si>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</si>
  <si>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</si>
  <si>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</si>
  <si>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</si>
  <si>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</si>
  <si>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</si>
  <si>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</si>
  <si>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</si>
  <si>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</si>
  <si>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</si>
  <si>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</si>
  <si>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</si>
  <si>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</si>
  <si>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</si>
  <si>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</si>
  <si>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</si>
  <si>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</si>
  <si>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</si>
  <si>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</si>
  <si>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</si>
  <si>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</si>
  <si>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</si>
  <si>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</si>
  <si>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</si>
  <si>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</si>
  <si>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</si>
  <si>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</si>
  <si>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</si>
  <si>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</si>
  <si>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</si>
  <si>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</si>
  <si>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</si>
  <si>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</si>
  <si>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</si>
  <si>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</si>
  <si>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</si>
  <si>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</si>
  <si>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</si>
  <si>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</si>
  <si>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</si>
  <si>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</si>
  <si>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</si>
  <si>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</si>
  <si>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</si>
  <si>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</si>
  <si>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</si>
  <si>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</si>
  <si>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</si>
  <si>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</si>
  <si>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</si>
  <si>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</si>
  <si>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</si>
  <si>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</si>
  <si>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</si>
  <si>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</si>
  <si>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</si>
  <si>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</si>
  <si>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</si>
  <si>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</si>
  <si>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</si>
  <si>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</si>
  <si>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</si>
  <si>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</si>
  <si>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</si>
  <si>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</si>
  <si>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</si>
  <si>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</si>
  <si>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</si>
  <si>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</si>
  <si>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</si>
  <si>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</si>
  <si>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</si>
  <si>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</si>
  <si>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</si>
  <si>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</si>
  <si>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</si>
  <si>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</si>
  <si>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</si>
  <si>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</si>
  <si>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</si>
  <si>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</si>
  <si>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</si>
  <si>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</si>
  <si>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</si>
  <si>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</si>
  <si>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</si>
  <si>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</si>
  <si>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</si>
  <si>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</si>
  <si>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</si>
  <si>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</si>
  <si>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</si>
  <si>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</si>
  <si>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</si>
  <si>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</si>
  <si>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</si>
  <si>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</si>
  <si>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</si>
  <si>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</si>
  <si>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</si>
  <si>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</si>
  <si>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</si>
  <si>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</si>
  <si>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</si>
  <si>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</si>
  <si>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</si>
  <si>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</si>
  <si>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</si>
  <si>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</si>
  <si>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</si>
  <si>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</si>
  <si>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</si>
  <si>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</si>
  <si>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</si>
  <si>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</si>
  <si>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</si>
  <si>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</si>
  <si>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</si>
  <si>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</si>
  <si>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</si>
  <si>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</si>
  <si>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</si>
  <si>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</si>
  <si>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</si>
  <si>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</si>
  <si>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</si>
  <si>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</si>
  <si>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</si>
  <si>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</si>
  <si>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</si>
  <si>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</si>
  <si>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</si>
  <si>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</si>
  <si>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</si>
  <si>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</si>
  <si>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</si>
  <si>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</si>
  <si>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</si>
  <si>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</si>
  <si>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</si>
  <si>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</si>
  <si>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</si>
  <si>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</si>
  <si>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</si>
  <si>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</si>
  <si>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</si>
  <si>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</si>
  <si>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</si>
  <si>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</si>
  <si>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</si>
  <si>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</si>
  <si>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</si>
  <si>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</si>
  <si>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</si>
  <si>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</si>
  <si>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</si>
  <si>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</si>
  <si>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</si>
  <si>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</si>
  <si>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</si>
  <si>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</si>
  <si>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</si>
  <si>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</si>
  <si>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</si>
  <si>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</si>
  <si>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</si>
  <si>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</si>
  <si>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</si>
  <si>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</si>
  <si>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</si>
  <si>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</si>
  <si>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</si>
  <si>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</si>
  <si>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</si>
  <si>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</si>
  <si>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</si>
  <si>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</si>
  <si>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</si>
  <si>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</si>
  <si>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</si>
  <si>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</si>
  <si>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</si>
  <si>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</si>
  <si>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</si>
  <si>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</si>
  <si>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</si>
  <si>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</si>
  <si>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</si>
  <si>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</si>
  <si>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</si>
  <si>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</si>
  <si>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</si>
  <si>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</si>
  <si>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</si>
  <si>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</si>
  <si>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</si>
  <si>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</si>
  <si>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</si>
  <si>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</si>
  <si>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</si>
  <si>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</si>
  <si>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</si>
  <si>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</si>
  <si>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</si>
  <si>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</si>
  <si>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</si>
  <si>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</si>
  <si>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</si>
  <si>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</si>
  <si>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</si>
  <si>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</si>
  <si>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</si>
  <si>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</si>
  <si>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</si>
  <si>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</si>
  <si>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</si>
  <si>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</si>
  <si>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</si>
  <si>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</si>
  <si>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</si>
  <si>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</si>
  <si>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</si>
  <si>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</si>
  <si>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</si>
  <si>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</si>
  <si>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</si>
  <si>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</si>
  <si>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</si>
  <si>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</si>
  <si>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</si>
  <si>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</si>
  <si>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</si>
  <si>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</si>
  <si>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</si>
  <si>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</si>
  <si>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</si>
  <si>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</si>
  <si>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</si>
  <si>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</si>
  <si>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</si>
  <si>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</si>
  <si>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</si>
  <si>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</si>
  <si>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</si>
  <si>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</si>
  <si>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</si>
  <si>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</si>
  <si>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</si>
  <si>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</si>
  <si>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</si>
  <si>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</si>
  <si>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</si>
  <si>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</si>
  <si>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</si>
  <si>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</si>
  <si>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</si>
  <si>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</si>
  <si>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</si>
  <si>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</si>
  <si>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</si>
  <si>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</si>
  <si>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</si>
  <si>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</si>
  <si>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</si>
  <si>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</si>
  <si>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</si>
  <si>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</si>
  <si>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</si>
  <si>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</si>
  <si>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</si>
  <si>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</si>
  <si>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</si>
  <si>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</si>
  <si>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</si>
  <si>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</si>
  <si>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</si>
  <si>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</si>
  <si>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</si>
  <si>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</si>
  <si>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</si>
  <si>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</si>
  <si>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</si>
  <si>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</si>
  <si>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</si>
  <si>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</si>
  <si>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</si>
  <si>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</si>
  <si>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</si>
  <si>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</si>
  <si>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</si>
  <si>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</si>
  <si>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</si>
  <si>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</si>
  <si>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</si>
  <si>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</si>
  <si>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</si>
  <si>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</si>
  <si>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</si>
  <si>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</si>
  <si>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</si>
  <si>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</si>
  <si>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</si>
  <si>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</si>
  <si>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</si>
  <si>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</si>
  <si>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</si>
  <si>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</si>
  <si>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</si>
  <si>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</si>
  <si>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</si>
  <si>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</si>
  <si>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</si>
  <si>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</si>
  <si>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</si>
  <si>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</si>
  <si>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</si>
  <si>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</si>
  <si>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</si>
  <si>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</si>
  <si>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</si>
  <si>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</si>
  <si>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</si>
  <si>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</si>
  <si>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</si>
  <si>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</si>
  <si>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</si>
  <si>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</si>
  <si>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</si>
  <si>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</si>
  <si>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</si>
  <si>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</si>
  <si>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</si>
  <si>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</si>
  <si>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</si>
  <si>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</si>
  <si>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</si>
  <si>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</si>
  <si>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</si>
  <si>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</si>
  <si>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</si>
  <si>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</si>
  <si>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</si>
  <si>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</si>
  <si>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</si>
  <si>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</si>
  <si>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</si>
  <si>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</si>
  <si>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</si>
  <si>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</si>
  <si>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</si>
  <si>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</si>
  <si>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</si>
  <si>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</si>
  <si>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</si>
  <si>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</si>
  <si>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</si>
  <si>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</si>
  <si>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</si>
  <si>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</si>
  <si>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</si>
  <si>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</si>
  <si>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</si>
  <si>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</si>
  <si>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</si>
  <si>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</si>
  <si>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</si>
  <si>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</si>
  <si>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</si>
  <si>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</si>
  <si>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</si>
  <si>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</si>
  <si>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</si>
  <si>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</si>
  <si>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</si>
  <si>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</si>
  <si>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</si>
  <si>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</si>
  <si>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</si>
  <si>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</si>
  <si>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</si>
  <si>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</si>
  <si>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</si>
  <si>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</si>
  <si>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</si>
  <si>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</si>
  <si>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</si>
  <si>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</si>
  <si>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</si>
  <si>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</si>
  <si>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</si>
  <si>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</si>
  <si>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</si>
  <si>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</si>
  <si>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</si>
  <si>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</si>
  <si>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</si>
  <si>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</si>
  <si>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</si>
  <si>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</si>
  <si>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</si>
  <si>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</si>
  <si>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</si>
  <si>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</si>
  <si>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</si>
  <si>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</si>
  <si>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</si>
  <si>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</si>
  <si>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</si>
  <si>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</si>
  <si>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</si>
  <si>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</si>
  <si>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</si>
  <si>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</si>
  <si>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</si>
  <si>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</si>
  <si>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</si>
  <si>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</si>
  <si>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</si>
  <si>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</si>
  <si>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</si>
  <si>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</si>
  <si>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</si>
  <si>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</si>
  <si>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</si>
  <si>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</si>
  <si>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</si>
  <si>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</si>
  <si>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</si>
  <si>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</si>
  <si>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</si>
  <si>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</si>
  <si>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</si>
  <si>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</si>
  <si>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</si>
  <si>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</si>
  <si>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</si>
  <si>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</si>
  <si>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</si>
  <si>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</si>
  <si>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</si>
  <si>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</si>
  <si>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</si>
  <si>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</si>
  <si>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</si>
  <si>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</si>
  <si>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</si>
  <si>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</si>
  <si>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</si>
  <si>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</si>
  <si>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</si>
  <si>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</si>
  <si>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</si>
  <si>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</si>
  <si>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</si>
  <si>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</si>
  <si>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</si>
  <si>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</si>
  <si>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</si>
  <si>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</si>
  <si>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</si>
  <si>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</si>
  <si>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</si>
  <si>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</si>
  <si>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</si>
  <si>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</si>
  <si>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</si>
  <si>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</si>
  <si>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</si>
  <si>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</si>
  <si>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</si>
  <si>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</si>
  <si>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</si>
  <si>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</si>
  <si>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</si>
  <si>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</si>
  <si>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</si>
  <si>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</si>
  <si>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</si>
  <si>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</si>
  <si>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</si>
  <si>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</si>
  <si>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</si>
  <si>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</si>
  <si>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</si>
  <si>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</si>
  <si>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</si>
  <si>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</si>
  <si>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</si>
  <si>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</si>
  <si>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</si>
  <si>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</si>
  <si>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</si>
  <si>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</si>
  <si>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</si>
  <si>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</si>
  <si>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</si>
  <si>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</si>
  <si>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</si>
  <si>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</si>
  <si>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</si>
  <si>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</si>
  <si>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</si>
  <si>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</si>
  <si>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</si>
  <si>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</si>
  <si>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</si>
  <si>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</si>
  <si>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</si>
  <si>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</si>
  <si>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</si>
  <si>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</si>
  <si>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</si>
  <si>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</si>
  <si>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</si>
  <si>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</si>
  <si>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</si>
  <si>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</si>
  <si>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</si>
  <si>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</si>
  <si>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</si>
  <si>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</si>
  <si>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</si>
  <si>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</si>
  <si>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</si>
  <si>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</si>
  <si>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</si>
  <si>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</si>
  <si>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</si>
  <si>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</si>
  <si>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</si>
  <si>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</si>
  <si>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</si>
  <si>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</si>
  <si>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</si>
  <si>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</si>
  <si>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</si>
  <si>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</si>
  <si>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</si>
  <si>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</si>
  <si>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</si>
  <si>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</si>
  <si>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</si>
  <si>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</si>
  <si>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</si>
  <si>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</si>
  <si>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</si>
  <si>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</si>
  <si>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</si>
  <si>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</si>
  <si>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</si>
  <si>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</si>
  <si>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</si>
  <si>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</si>
  <si>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</si>
  <si>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</si>
  <si>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</si>
  <si>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</si>
  <si>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</si>
  <si>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</si>
  <si>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</si>
  <si>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</si>
  <si>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</si>
  <si>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</si>
  <si>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</si>
  <si>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</si>
  <si>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</si>
  <si>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</si>
  <si>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</si>
  <si>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</si>
  <si>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</si>
  <si>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</si>
  <si>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</si>
  <si>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</si>
  <si>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</si>
  <si>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</si>
  <si>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</si>
  <si>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</si>
  <si>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</si>
  <si>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</si>
  <si>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</si>
  <si>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</si>
  <si>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</si>
  <si>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</si>
  <si>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</si>
  <si>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</si>
  <si>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</si>
  <si>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</si>
  <si>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</si>
  <si>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</si>
  <si>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</si>
  <si>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</si>
  <si>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</si>
  <si>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</si>
  <si>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</si>
  <si>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</si>
  <si>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</si>
  <si>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</si>
  <si>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</si>
  <si>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</si>
  <si>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</si>
  <si>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</si>
  <si>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</si>
  <si>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</si>
  <si>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</si>
  <si>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</si>
  <si>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</si>
  <si>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</si>
  <si>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</si>
  <si>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</si>
  <si>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</si>
  <si>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</si>
  <si>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</si>
  <si>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</si>
  <si>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</si>
  <si>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</si>
  <si>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</si>
  <si>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</si>
  <si>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</si>
  <si>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</si>
  <si>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</si>
  <si>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</si>
  <si>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</si>
  <si>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</si>
  <si>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</si>
  <si>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</si>
  <si>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</si>
  <si>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</si>
  <si>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</si>
  <si>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</si>
  <si>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</si>
  <si>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</si>
  <si>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</si>
  <si>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</si>
  <si>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</si>
  <si>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</si>
  <si>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</si>
  <si>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</si>
  <si>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</si>
  <si>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</si>
  <si>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</si>
  <si>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</si>
  <si>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</si>
  <si>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</si>
  <si>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</si>
  <si>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</si>
  <si>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</si>
  <si>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</si>
  <si>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</si>
  <si>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</si>
  <si>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</si>
  <si>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</si>
  <si>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</si>
  <si>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</si>
  <si>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</si>
  <si>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</si>
  <si>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</si>
  <si>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</si>
  <si>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</si>
  <si>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</si>
  <si>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</si>
  <si>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</si>
  <si>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</si>
  <si>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</si>
  <si>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</si>
  <si>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</si>
  <si>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</si>
  <si>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</si>
  <si>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</si>
  <si>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</si>
  <si>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</si>
  <si>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</si>
  <si>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</si>
  <si>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</si>
  <si>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</si>
  <si>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</si>
  <si>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</si>
  <si>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</si>
  <si>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</si>
  <si>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</si>
  <si>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</si>
  <si>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</si>
  <si>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</si>
  <si>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</si>
  <si>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</si>
  <si>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</si>
  <si>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</si>
  <si>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</si>
  <si>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</si>
  <si>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</si>
  <si>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</si>
  <si>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</si>
  <si>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</si>
  <si>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</si>
  <si>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</si>
  <si>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</si>
  <si>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</si>
  <si>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</si>
  <si>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</si>
  <si>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</si>
  <si>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</si>
  <si>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</si>
  <si>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</si>
  <si>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</si>
  <si>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</si>
  <si>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</si>
  <si>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</si>
  <si>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</si>
  <si>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</si>
  <si>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</si>
  <si>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</si>
  <si>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</si>
  <si>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</si>
  <si>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</si>
  <si>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</si>
  <si>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</si>
  <si>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</si>
  <si>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</si>
  <si>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</si>
  <si>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</si>
  <si>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</si>
  <si>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</si>
  <si>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</si>
  <si>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</si>
  <si>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</si>
  <si>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</si>
  <si>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</si>
  <si>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</si>
  <si>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</si>
  <si>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</si>
  <si>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</si>
  <si>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</si>
  <si>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</si>
  <si>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</si>
  <si>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</si>
  <si>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</si>
  <si>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</si>
  <si>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</si>
  <si>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</si>
  <si>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</si>
  <si>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</si>
  <si>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</si>
  <si>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</si>
  <si>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</si>
  <si>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</si>
  <si>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</si>
  <si>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</si>
  <si>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</si>
  <si>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</si>
  <si>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</si>
  <si>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</si>
  <si>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</si>
  <si>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</si>
  <si>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</si>
  <si>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</si>
  <si>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</si>
  <si>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</si>
  <si>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</si>
  <si>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</si>
  <si>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</si>
  <si>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</si>
  <si>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</si>
  <si>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</si>
  <si>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</si>
  <si>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</si>
  <si>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</si>
  <si>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</si>
  <si>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</si>
  <si>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</si>
  <si>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</si>
  <si>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</si>
  <si>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</si>
  <si>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</si>
  <si>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</si>
  <si>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</si>
  <si>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</si>
  <si>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</si>
  <si>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</si>
  <si>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</si>
  <si>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</si>
  <si>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</si>
  <si>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</si>
  <si>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</si>
  <si>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</si>
  <si>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</si>
  <si>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</si>
  <si>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</si>
  <si>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</si>
  <si>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</si>
  <si>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</si>
  <si>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</si>
  <si>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</si>
  <si>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</si>
  <si>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</si>
  <si>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</si>
  <si>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</si>
  <si>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</si>
  <si>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</si>
  <si>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</si>
  <si>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</si>
  <si>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</si>
  <si>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</si>
  <si>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</si>
  <si>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</si>
  <si>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</si>
  <si>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</si>
  <si>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</si>
  <si>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</si>
  <si>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</si>
  <si>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</si>
  <si>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</si>
  <si>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</si>
  <si>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</si>
  <si>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</si>
  <si>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</si>
  <si>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</si>
  <si>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</si>
  <si>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</si>
  <si>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</si>
  <si>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</si>
  <si>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</si>
  <si>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</si>
  <si>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</si>
  <si>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</si>
  <si>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</si>
  <si>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</si>
  <si>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</si>
  <si>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</si>
  <si>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</si>
  <si>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</si>
  <si>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</si>
  <si>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</si>
  <si>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</si>
  <si>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</si>
  <si>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</si>
  <si>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</si>
  <si>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</si>
  <si>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</si>
  <si>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</si>
  <si>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</si>
  <si>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</si>
  <si>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</si>
  <si>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</si>
  <si>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</si>
  <si>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</si>
  <si>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</si>
  <si>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</si>
  <si>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</si>
  <si>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</si>
  <si>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</si>
  <si>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</si>
  <si>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</si>
  <si>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</si>
  <si>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</si>
  <si>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</si>
  <si>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</si>
  <si>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</si>
  <si>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</si>
  <si>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</si>
  <si>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</si>
  <si>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</si>
  <si>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</si>
  <si>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</si>
  <si>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</si>
  <si>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</si>
  <si>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</si>
  <si>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</si>
  <si>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</si>
  <si>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</si>
  <si>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</si>
  <si>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</si>
  <si>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</si>
  <si>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</si>
  <si>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</si>
  <si>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</si>
  <si>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</si>
  <si>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</si>
  <si>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</si>
  <si>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</si>
  <si>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</si>
  <si>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</si>
  <si>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</si>
  <si>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</si>
  <si>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</si>
  <si>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</si>
  <si>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</si>
  <si>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</si>
  <si>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</si>
  <si>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</si>
  <si>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</si>
  <si>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</si>
  <si>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</si>
  <si>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</si>
  <si>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</si>
  <si>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</si>
  <si>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</si>
  <si>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</si>
  <si>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</si>
  <si>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</si>
  <si>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</si>
  <si>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</si>
  <si>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</si>
  <si>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</si>
  <si>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</si>
  <si>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</si>
  <si>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</si>
  <si>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</si>
  <si>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</si>
  <si>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</si>
  <si>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</si>
  <si>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</si>
  <si>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</si>
  <si>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</si>
  <si>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</si>
  <si>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</si>
  <si>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</si>
  <si>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</si>
  <si>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</si>
  <si>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</si>
  <si>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</si>
  <si>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</si>
  <si>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</si>
  <si>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</si>
  <si>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</si>
  <si>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</si>
  <si>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</si>
  <si>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</si>
  <si>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</si>
  <si>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</si>
  <si>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</si>
  <si>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</si>
  <si>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</si>
  <si>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</si>
  <si>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</si>
  <si>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</si>
  <si>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</si>
  <si>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</si>
  <si>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</si>
  <si>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</si>
  <si>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</si>
  <si>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</si>
  <si>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</si>
  <si>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</si>
  <si>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</si>
  <si>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</si>
  <si>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</si>
  <si>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</si>
  <si>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</si>
  <si>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</si>
  <si>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</si>
  <si>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</si>
  <si>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</si>
  <si>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</si>
  <si>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</si>
  <si>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</si>
  <si>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</si>
  <si>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</si>
  <si>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</si>
  <si>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</si>
  <si>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</si>
  <si>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</si>
  <si>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</si>
  <si>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</si>
  <si>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</si>
  <si>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</si>
  <si>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</si>
  <si>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</si>
  <si>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</si>
  <si>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</si>
  <si>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</si>
  <si>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</si>
  <si>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</si>
  <si>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</si>
  <si>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</si>
  <si>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</si>
  <si>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</si>
  <si>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</si>
  <si>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</si>
  <si>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</si>
  <si>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</si>
  <si>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</si>
  <si>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</si>
  <si>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</si>
  <si>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</si>
  <si>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</si>
  <si>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</si>
  <si>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</si>
  <si>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</si>
  <si>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</si>
  <si>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</si>
  <si>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</si>
  <si>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</si>
  <si>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</si>
  <si>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</si>
  <si>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</si>
  <si>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</si>
  <si>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</si>
  <si>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</si>
  <si>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</si>
  <si>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</si>
  <si>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</si>
  <si>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</si>
  <si>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</si>
  <si>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</si>
  <si>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</si>
  <si>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</si>
  <si>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</si>
  <si>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</si>
  <si>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</si>
  <si>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</si>
  <si>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</si>
  <si>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</si>
  <si>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</si>
  <si>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</si>
  <si>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</si>
  <si>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</si>
  <si>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</si>
  <si>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</si>
  <si>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</si>
  <si>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</si>
  <si>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</si>
  <si>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</si>
  <si>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</si>
  <si>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</si>
  <si>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</si>
  <si>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</si>
  <si>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</si>
  <si>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</si>
  <si>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</si>
  <si>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</si>
  <si>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</si>
  <si>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</si>
  <si>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</si>
  <si>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</si>
  <si>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</si>
  <si>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</si>
  <si>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</si>
  <si>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</si>
  <si>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</si>
  <si>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</si>
  <si>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</si>
  <si>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</si>
  <si>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</si>
  <si>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</si>
  <si>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</si>
  <si>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</si>
  <si>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</si>
  <si>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</si>
  <si>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</si>
  <si>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</si>
  <si>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</si>
  <si>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</si>
  <si>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</si>
  <si>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</si>
  <si>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</si>
  <si>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</si>
  <si>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</si>
  <si>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</si>
  <si>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</si>
  <si>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</si>
  <si>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</si>
  <si>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</si>
  <si>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</si>
  <si>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</si>
  <si>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</si>
  <si>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</si>
  <si>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</si>
  <si>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</si>
  <si>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</si>
  <si>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</si>
  <si>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</si>
  <si>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</si>
  <si>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</si>
  <si>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</si>
  <si>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</si>
  <si>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</si>
  <si>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</si>
  <si>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</si>
  <si>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</si>
  <si>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</si>
  <si>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</si>
  <si>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</si>
  <si>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</si>
  <si>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</si>
  <si>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</si>
  <si>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</si>
  <si>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</si>
  <si>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</si>
  <si>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</si>
  <si>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</si>
  <si>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</si>
  <si>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</si>
  <si>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</si>
  <si>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</si>
  <si>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</si>
  <si>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</si>
  <si>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</si>
  <si>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</si>
  <si>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</si>
  <si>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</si>
  <si>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</si>
  <si>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</si>
  <si>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</si>
  <si>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</si>
  <si>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</si>
  <si>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</si>
  <si>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</si>
  <si>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</si>
  <si>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</si>
  <si>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</si>
  <si>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</si>
  <si>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</si>
  <si>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</si>
  <si>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</si>
  <si>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</si>
  <si>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</si>
  <si>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</si>
  <si>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</si>
  <si>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</si>
  <si>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</si>
  <si>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</si>
  <si>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</si>
  <si>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</si>
  <si>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</si>
  <si>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</si>
  <si>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</si>
  <si>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</si>
  <si>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</si>
  <si>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</si>
  <si>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</si>
  <si>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</si>
  <si>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</si>
  <si>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</si>
  <si>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</si>
  <si>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</si>
  <si>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</si>
  <si>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</si>
  <si>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</si>
  <si>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</si>
  <si>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</si>
  <si>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</si>
  <si>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</si>
  <si>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</si>
  <si>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</si>
  <si>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</si>
  <si>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</si>
  <si>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</si>
  <si>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</si>
  <si>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</si>
  <si>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</si>
  <si>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</si>
  <si>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</si>
  <si>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</si>
  <si>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</si>
  <si>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</si>
  <si>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</si>
  <si>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</si>
  <si>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</si>
  <si>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</si>
  <si>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</si>
  <si>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</si>
  <si>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</si>
  <si>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</si>
  <si>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</si>
  <si>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</si>
  <si>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</si>
  <si>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</si>
  <si>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</si>
  <si>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</si>
  <si>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</si>
  <si>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</si>
  <si>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</si>
  <si>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</si>
  <si>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</si>
  <si>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</si>
  <si>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</si>
  <si>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</si>
  <si>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</si>
  <si>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</si>
  <si>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</si>
  <si>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</si>
  <si>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</si>
  <si>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</si>
  <si>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</si>
  <si>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</si>
  <si>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</si>
  <si>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</si>
  <si>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</si>
  <si>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</si>
  <si>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</si>
  <si>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</si>
  <si>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</si>
  <si>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</si>
  <si>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</si>
  <si>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</si>
  <si>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</si>
  <si>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</si>
  <si>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</si>
  <si>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</si>
  <si>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</si>
  <si>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</si>
  <si>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</si>
  <si>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</si>
  <si>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</si>
  <si>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</si>
  <si>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</si>
  <si>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</si>
  <si>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</si>
  <si>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</si>
  <si>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</si>
  <si>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</si>
  <si>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</si>
  <si>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</si>
  <si>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</si>
  <si>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</si>
  <si>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</si>
  <si>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</si>
  <si>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</si>
  <si>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</si>
  <si>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</si>
  <si>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</si>
  <si>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</si>
  <si>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</si>
  <si>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</si>
  <si>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</si>
  <si>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</si>
  <si>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</si>
  <si>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</si>
  <si>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</si>
  <si>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</si>
  <si>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</si>
  <si>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</si>
  <si>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</si>
  <si>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</si>
  <si>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</si>
  <si>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</si>
  <si>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</si>
  <si>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</si>
  <si>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</si>
  <si>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</si>
  <si>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</si>
  <si>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</si>
  <si>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</si>
  <si>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</si>
  <si>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</si>
  <si>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</si>
  <si>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</si>
  <si>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</si>
  <si>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</si>
  <si>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</si>
  <si>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</si>
  <si>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</si>
  <si>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</si>
  <si>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</si>
  <si>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</si>
  <si>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</si>
  <si>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</si>
  <si>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</si>
  <si>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</si>
  <si>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</si>
  <si>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</si>
  <si>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</si>
  <si>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</si>
  <si>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</si>
  <si>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</si>
  <si>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</si>
  <si>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</si>
  <si>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</si>
  <si>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</si>
  <si>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</si>
  <si>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</si>
  <si>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</si>
  <si>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</si>
  <si>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</si>
  <si>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</si>
  <si>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</si>
  <si>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</si>
  <si>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</si>
  <si>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</si>
  <si>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</si>
  <si>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</si>
  <si>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</si>
  <si>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</si>
  <si>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</si>
  <si>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</si>
  <si>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</si>
  <si>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</si>
  <si>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</si>
  <si>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</si>
  <si>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</si>
  <si>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</si>
  <si>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</si>
  <si>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</si>
  <si>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</si>
  <si>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</si>
  <si>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</si>
  <si>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</si>
  <si>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</si>
  <si>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</si>
  <si>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</si>
  <si>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</si>
  <si>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</si>
  <si>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</si>
  <si>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</si>
  <si>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</si>
  <si>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</si>
  <si>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</si>
  <si>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</si>
  <si>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</si>
  <si>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</si>
  <si>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</si>
  <si>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</si>
  <si>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</si>
  <si>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</si>
  <si>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</si>
  <si>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</si>
  <si>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</si>
  <si>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</si>
  <si>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</si>
  <si>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</si>
  <si>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</si>
  <si>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</si>
  <si>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</si>
  <si>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</si>
  <si>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</si>
  <si>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</si>
  <si>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</si>
  <si>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</si>
  <si>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</si>
  <si>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</si>
  <si>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</si>
  <si>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</si>
  <si>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</si>
  <si>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</si>
  <si>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</si>
  <si>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</si>
  <si>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</si>
  <si>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</si>
  <si>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</si>
  <si>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</si>
  <si>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</si>
  <si>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</si>
  <si>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</si>
  <si>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</si>
  <si>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</si>
  <si>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</si>
  <si>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</si>
  <si>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</si>
  <si>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</si>
  <si>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</si>
  <si>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</si>
  <si>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</si>
  <si>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</si>
  <si>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</si>
  <si>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</si>
  <si>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</si>
  <si>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</si>
  <si>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</si>
  <si>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</si>
  <si>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</si>
  <si>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</si>
  <si>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</si>
  <si>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</si>
  <si>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</si>
  <si>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</si>
  <si>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</si>
  <si>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</si>
  <si>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</si>
  <si>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</si>
  <si>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</si>
  <si>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</si>
  <si>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</si>
  <si>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</si>
  <si>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</si>
  <si>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</si>
  <si>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</si>
  <si>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</si>
  <si>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</si>
  <si>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</si>
  <si>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</si>
  <si>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</si>
  <si>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</si>
  <si>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</si>
  <si>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</si>
  <si>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</si>
  <si>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</si>
  <si>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</si>
  <si>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</si>
  <si>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</si>
  <si>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</si>
  <si>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</si>
  <si>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</si>
  <si>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</si>
  <si>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</si>
  <si>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</si>
  <si>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</si>
  <si>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</si>
  <si>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</si>
  <si>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</si>
  <si>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</si>
  <si>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</si>
  <si>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</si>
  <si>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</si>
  <si>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</si>
  <si>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</si>
  <si>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</si>
  <si>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</si>
  <si>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</si>
  <si>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</si>
  <si>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</si>
  <si>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</si>
  <si>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</si>
  <si>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</si>
  <si>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</si>
  <si>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</si>
  <si>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</si>
  <si>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</si>
  <si>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</si>
  <si>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</si>
  <si>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</si>
  <si>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</si>
  <si>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</si>
  <si>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</si>
  <si>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</si>
  <si>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</si>
  <si>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</si>
  <si>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</si>
  <si>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</si>
  <si>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</si>
  <si>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</si>
  <si>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</si>
  <si>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</si>
  <si>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</si>
  <si>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</si>
  <si>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</si>
  <si>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</si>
  <si>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</si>
  <si>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</si>
  <si>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</si>
  <si>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</si>
  <si>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</si>
  <si>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</si>
  <si>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</si>
  <si>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</si>
  <si>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</si>
  <si>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</si>
  <si>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</si>
  <si>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</si>
  <si>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</si>
  <si>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</si>
  <si>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</si>
  <si>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</si>
  <si>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</si>
  <si>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</si>
  <si>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</si>
  <si>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</si>
  <si>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</si>
  <si>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</si>
  <si>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</si>
  <si>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</si>
  <si>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</si>
  <si>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</si>
  <si>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</si>
  <si>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</si>
  <si>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</si>
  <si>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</si>
  <si>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</si>
  <si>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</si>
  <si>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</si>
  <si>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</si>
  <si>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</si>
  <si>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</si>
  <si>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</si>
  <si>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</si>
  <si>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</si>
  <si>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</si>
  <si>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</si>
  <si>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</si>
  <si>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</si>
  <si>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</si>
  <si>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</si>
  <si>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</si>
  <si>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</si>
  <si>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</si>
  <si>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</si>
  <si>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</si>
  <si>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</si>
  <si>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</si>
  <si>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</si>
  <si>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</si>
  <si>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</si>
  <si>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</si>
  <si>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</si>
  <si>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</si>
  <si>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</si>
  <si>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</si>
  <si>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</si>
  <si>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</si>
  <si>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</si>
  <si>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</si>
  <si>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</si>
  <si>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</si>
  <si>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</si>
  <si>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</si>
  <si>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</si>
  <si>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</si>
  <si>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</si>
  <si>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</si>
  <si>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</si>
  <si>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</si>
  <si>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</si>
  <si>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</si>
  <si>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</si>
  <si>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</si>
  <si>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</si>
  <si>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</si>
  <si>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</si>
  <si>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</si>
  <si>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</si>
  <si>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</si>
  <si>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</si>
  <si>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</si>
  <si>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</si>
  <si>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</si>
  <si>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</si>
  <si>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</si>
  <si>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</si>
  <si>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</si>
  <si>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</si>
  <si>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</si>
  <si>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</si>
  <si>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</si>
  <si>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</si>
  <si>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</si>
  <si>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</si>
  <si>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</si>
  <si>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</si>
  <si>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</si>
  <si>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</si>
  <si>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</si>
  <si>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</si>
  <si>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</si>
  <si>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</si>
  <si>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</si>
  <si>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</si>
  <si>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</si>
  <si>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</si>
  <si>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</si>
  <si>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</si>
  <si>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</si>
  <si>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</si>
  <si>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</si>
  <si>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</si>
  <si>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</si>
  <si>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</si>
  <si>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</si>
  <si>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</si>
  <si>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</si>
  <si>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</si>
  <si>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</si>
  <si>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</si>
  <si>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</si>
  <si>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</si>
  <si>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</si>
  <si>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</si>
  <si>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</si>
  <si>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</si>
  <si>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</si>
  <si>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</si>
  <si>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</si>
  <si>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</si>
  <si>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</si>
  <si>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</si>
  <si>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</si>
  <si>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</si>
  <si>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</si>
  <si>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</si>
  <si>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</si>
  <si>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</si>
  <si>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</si>
  <si>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</si>
  <si>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</si>
  <si>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</si>
  <si>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</si>
  <si>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</si>
  <si>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</si>
  <si>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</si>
  <si>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</si>
  <si>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</si>
  <si>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</si>
  <si>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</si>
  <si>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</si>
  <si>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</si>
  <si>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</si>
  <si>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</si>
  <si>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</si>
  <si>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</si>
  <si>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</si>
  <si>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</si>
  <si>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</si>
  <si>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</si>
  <si>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</si>
  <si>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</si>
  <si>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</si>
  <si>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</si>
  <si>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</si>
  <si>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</si>
  <si>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</si>
  <si>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</si>
  <si>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</si>
  <si>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</si>
  <si>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</si>
  <si>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</si>
  <si>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</si>
  <si>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</si>
  <si>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</si>
  <si>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</si>
  <si>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</si>
  <si>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</si>
  <si>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</si>
  <si>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</si>
  <si>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</si>
  <si>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</si>
  <si>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</si>
  <si>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</si>
  <si>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</si>
  <si>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</si>
  <si>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</si>
  <si>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</si>
  <si>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</si>
  <si>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</si>
  <si>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</si>
  <si>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</si>
  <si>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</si>
  <si>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</si>
  <si>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</si>
  <si>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</si>
  <si>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</si>
  <si>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</si>
  <si>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</si>
  <si>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</si>
  <si>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</si>
  <si>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</si>
  <si>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</si>
  <si>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</si>
  <si>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</si>
  <si>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</si>
  <si>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</si>
  <si>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</si>
  <si>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</si>
  <si>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</si>
  <si>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</si>
  <si>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</si>
  <si>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</si>
  <si>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</si>
  <si>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</si>
  <si>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</si>
  <si>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</si>
  <si>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</si>
  <si>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</si>
  <si>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</si>
  <si>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</si>
  <si>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</si>
  <si>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</si>
  <si>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</si>
  <si>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</si>
  <si>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</si>
  <si>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</si>
  <si>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</si>
  <si>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</si>
  <si>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</si>
  <si>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</si>
  <si>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</si>
  <si>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</si>
  <si>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</si>
  <si>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</si>
  <si>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</si>
  <si>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</si>
  <si>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</si>
  <si>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</si>
  <si>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</si>
  <si>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</si>
  <si>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</si>
  <si>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</si>
  <si>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</si>
  <si>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</si>
  <si>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</si>
  <si>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</si>
  <si>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</si>
  <si>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</si>
  <si>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</si>
  <si>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</si>
  <si>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</si>
  <si>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</si>
  <si>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</si>
  <si>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</si>
  <si>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</si>
  <si>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</si>
  <si>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</si>
  <si>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</si>
  <si>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</si>
  <si>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</si>
  <si>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</si>
  <si>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</si>
  <si>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</si>
  <si>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</si>
  <si>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</si>
  <si>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</si>
  <si>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</si>
  <si>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</si>
  <si>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</si>
  <si>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</si>
  <si>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</si>
  <si>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</si>
  <si>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</si>
  <si>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</si>
  <si>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</si>
  <si>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</si>
  <si>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</si>
  <si>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</si>
  <si>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</si>
  <si>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</si>
  <si>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</si>
  <si>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</si>
  <si>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</si>
  <si>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</si>
  <si>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</si>
  <si>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</si>
  <si>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</si>
  <si>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</si>
  <si>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</si>
  <si>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</si>
  <si>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</si>
  <si>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</si>
  <si>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</si>
  <si>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</si>
  <si>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</si>
  <si>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</si>
  <si>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</si>
  <si>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</si>
  <si>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</si>
  <si>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</si>
  <si>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</si>
  <si>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</si>
  <si>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</si>
  <si>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</si>
  <si>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</si>
  <si>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</si>
  <si>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</si>
  <si>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</si>
  <si>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</si>
  <si>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</si>
  <si>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</si>
  <si>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</si>
  <si>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</si>
  <si>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</si>
  <si>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</si>
  <si>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</si>
  <si>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</si>
  <si>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</si>
  <si>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</si>
  <si>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</si>
  <si>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</si>
  <si>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</si>
  <si>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</si>
  <si>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</si>
  <si>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</si>
  <si>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</si>
  <si>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</si>
  <si>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</si>
  <si>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</si>
  <si>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</si>
  <si>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</si>
  <si>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</si>
  <si>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</si>
  <si>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</si>
  <si>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</si>
  <si>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</si>
  <si>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</si>
  <si>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</si>
  <si>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</si>
  <si>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</si>
  <si>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</si>
  <si>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</si>
  <si>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</si>
  <si>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</si>
  <si>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</si>
  <si>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</si>
  <si>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</si>
  <si>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</si>
  <si>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</si>
  <si>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</si>
  <si>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</si>
  <si>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</si>
  <si>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</si>
  <si>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</si>
  <si>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</si>
  <si>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</si>
  <si>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</si>
  <si>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</si>
  <si>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</si>
  <si>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</si>
  <si>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</si>
  <si>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</si>
  <si>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</si>
  <si>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</si>
  <si>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</si>
  <si>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</si>
  <si>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</si>
  <si>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</si>
  <si>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</si>
  <si>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</si>
  <si>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</si>
  <si>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</si>
  <si>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</si>
  <si>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</si>
  <si>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</si>
  <si>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</si>
  <si>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</si>
  <si>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</si>
  <si>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</si>
  <si>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</si>
  <si>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</si>
  <si>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</si>
  <si>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</si>
  <si>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</si>
  <si>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</si>
  <si>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</si>
  <si>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</si>
  <si>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</si>
  <si>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</si>
  <si>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</si>
  <si>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</si>
  <si>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</si>
  <si>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</si>
  <si>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</si>
  <si>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</si>
  <si>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</si>
  <si>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</si>
  <si>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</si>
  <si>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</si>
  <si>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</si>
  <si>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</si>
  <si>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</si>
  <si>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</si>
  <si>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</si>
  <si>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</si>
  <si>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</si>
  <si>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</si>
  <si>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</si>
  <si>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</si>
  <si>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</si>
  <si>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</si>
  <si>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</si>
  <si>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</si>
  <si>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</si>
  <si>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</si>
  <si>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</si>
  <si>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</si>
  <si>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</si>
  <si>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</si>
  <si>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</si>
  <si>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</si>
  <si>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</si>
  <si>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</si>
  <si>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</si>
  <si>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</si>
  <si>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</si>
  <si>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</si>
  <si>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</si>
  <si>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</si>
  <si>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</si>
  <si>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</si>
  <si>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</si>
  <si>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</si>
  <si>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</si>
  <si>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</si>
  <si>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</si>
  <si>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</si>
  <si>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</si>
  <si>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</si>
  <si>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</si>
  <si>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</si>
  <si>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</si>
  <si>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</si>
  <si>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</si>
  <si>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</si>
  <si>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</si>
  <si>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</si>
  <si>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</si>
  <si>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</si>
  <si>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</si>
  <si>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</si>
  <si>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</si>
  <si>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</si>
  <si>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</si>
  <si>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</si>
  <si>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</si>
  <si>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</si>
  <si>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</si>
  <si>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</si>
  <si>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</si>
  <si>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</si>
  <si>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</si>
  <si>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</si>
  <si>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</si>
  <si>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</si>
  <si>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</si>
  <si>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</si>
  <si>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</si>
  <si>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</si>
  <si>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</si>
  <si>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</si>
  <si>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</si>
  <si>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</si>
  <si>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</si>
  <si>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</si>
  <si>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</si>
  <si>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</si>
  <si>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</si>
  <si>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</si>
  <si>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</si>
  <si>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</si>
  <si>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</si>
  <si>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</si>
  <si>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</si>
  <si>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</si>
  <si>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</si>
  <si>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</si>
  <si>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</si>
  <si>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</si>
  <si>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</si>
  <si>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</si>
  <si>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</si>
  <si>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</si>
  <si>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</si>
  <si>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</si>
  <si>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</si>
  <si>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</si>
  <si>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</si>
  <si>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</si>
  <si>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</si>
  <si>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</si>
  <si>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</si>
  <si>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</si>
  <si>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</si>
  <si>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</si>
  <si>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</si>
  <si>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</si>
  <si>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</si>
  <si>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</si>
  <si>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</si>
  <si>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</si>
  <si>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</si>
  <si>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</si>
  <si>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</si>
  <si>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</si>
  <si>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</si>
  <si>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</si>
  <si>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</si>
  <si>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</si>
  <si>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</si>
  <si>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</si>
  <si>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</si>
  <si>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</si>
  <si>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</si>
  <si>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</si>
  <si>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</si>
  <si>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</si>
  <si>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</si>
  <si>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</si>
  <si>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</si>
  <si>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</si>
  <si>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</si>
  <si>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</si>
  <si>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</si>
  <si>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</si>
  <si>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</si>
  <si>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</si>
  <si>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</si>
  <si>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</si>
  <si>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</si>
  <si>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</si>
  <si>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</si>
  <si>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</si>
  <si>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</si>
  <si>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</si>
  <si>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</si>
  <si>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</si>
  <si>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</si>
  <si>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</si>
  <si>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</si>
  <si>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</si>
  <si>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</si>
  <si>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</si>
  <si>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</si>
  <si>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</si>
  <si>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</si>
  <si>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</si>
  <si>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</si>
  <si>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</si>
  <si>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</si>
  <si>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</si>
  <si>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</si>
  <si>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</si>
  <si>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</si>
  <si>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</si>
  <si>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</si>
  <si>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</si>
  <si>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</si>
  <si>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</si>
  <si>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</si>
  <si>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</si>
  <si>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</si>
  <si>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</si>
  <si>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</si>
  <si>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</si>
  <si>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</si>
  <si>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</si>
  <si>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</si>
  <si>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</si>
  <si>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</si>
  <si>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</si>
  <si>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</si>
  <si>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</si>
  <si>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</si>
  <si>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</si>
  <si>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</si>
  <si>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</si>
  <si>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</si>
  <si>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</si>
  <si>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</si>
  <si>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</si>
  <si>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</si>
  <si>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</si>
  <si>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</si>
  <si>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</si>
  <si>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</si>
  <si>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</si>
  <si>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</si>
  <si>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</si>
  <si>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</si>
  <si>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</si>
  <si>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</si>
  <si>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</si>
  <si>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</si>
  <si>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</si>
  <si>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</si>
  <si>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</si>
  <si>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</si>
  <si>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</si>
  <si>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</si>
  <si>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</si>
  <si>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</si>
  <si>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</si>
  <si>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</si>
  <si>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</si>
  <si>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</si>
  <si>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</si>
  <si>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</si>
  <si>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</si>
  <si>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</si>
  <si>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</si>
  <si>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</si>
  <si>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</si>
  <si>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</si>
  <si>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</si>
  <si>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</si>
  <si>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</si>
  <si>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</si>
  <si>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</si>
  <si>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</si>
  <si>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</si>
  <si>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</si>
  <si>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</si>
  <si>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</si>
  <si>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</si>
  <si>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</si>
  <si>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</si>
  <si>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</si>
  <si>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</si>
  <si>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</si>
  <si>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</si>
  <si>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</si>
  <si>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</si>
  <si>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</si>
  <si>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</si>
  <si>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</si>
  <si>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</si>
  <si>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</si>
  <si>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</si>
  <si>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</si>
  <si>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</si>
  <si>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</si>
  <si>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</si>
  <si>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</si>
  <si>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</si>
  <si>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</si>
  <si>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</si>
  <si>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</si>
  <si>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</si>
  <si>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</si>
  <si>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</si>
  <si>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</si>
  <si>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</si>
  <si>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</si>
  <si>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</si>
  <si>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</si>
  <si>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</si>
  <si>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</si>
  <si>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</si>
  <si>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</si>
  <si>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</si>
  <si>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</si>
  <si>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</si>
  <si>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</si>
  <si>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</si>
  <si>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</si>
  <si>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</si>
  <si>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</si>
  <si>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</si>
  <si>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</si>
  <si>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</si>
  <si>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</si>
  <si>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</si>
  <si>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</si>
  <si>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</si>
  <si>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</si>
  <si>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</si>
  <si>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</si>
  <si>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</si>
  <si>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</si>
  <si>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</si>
  <si>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</si>
  <si>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</si>
  <si>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</si>
  <si>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</si>
  <si>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</si>
  <si>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</si>
  <si>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</si>
  <si>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</si>
  <si>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</si>
  <si>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</si>
  <si>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</si>
  <si>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</si>
  <si>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</si>
  <si>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</si>
  <si>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</si>
  <si>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</si>
  <si>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</si>
  <si>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</si>
  <si>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</si>
  <si>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</si>
  <si>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</si>
  <si>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</si>
  <si>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</si>
  <si>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</si>
  <si>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</si>
  <si>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</si>
  <si>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</si>
  <si>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</si>
  <si>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</si>
  <si>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</si>
  <si>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</si>
  <si>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</si>
  <si>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</si>
  <si>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</si>
  <si>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</si>
  <si>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</si>
  <si>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</si>
  <si>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</si>
  <si>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</si>
  <si>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</si>
  <si>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</si>
  <si>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</si>
  <si>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</si>
  <si>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</si>
  <si>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</si>
  <si>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</si>
  <si>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</si>
  <si>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</si>
  <si>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</si>
  <si>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</si>
  <si>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</si>
  <si>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</si>
  <si>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</si>
  <si>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</si>
  <si>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</si>
  <si>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</si>
  <si>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</si>
  <si>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</si>
  <si>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</si>
  <si>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</si>
  <si>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</si>
  <si>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</si>
  <si>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</si>
  <si>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</si>
  <si>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</si>
  <si>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</si>
  <si>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</si>
  <si>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</si>
  <si>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</si>
  <si>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</si>
  <si>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</si>
  <si>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</si>
  <si>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</si>
  <si>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</si>
  <si>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</si>
  <si>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</si>
  <si>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</si>
  <si>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</si>
  <si>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</si>
  <si>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</si>
  <si>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</si>
  <si>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</si>
  <si>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</si>
  <si>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</si>
  <si>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</si>
  <si>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</si>
  <si>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</si>
  <si>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</si>
  <si>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</si>
  <si>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</si>
  <si>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</si>
  <si>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</si>
  <si>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</si>
  <si>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</si>
  <si>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</si>
  <si>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</si>
  <si>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</si>
  <si>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</si>
  <si>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</si>
  <si>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</si>
  <si>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</si>
  <si>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</si>
  <si>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</si>
  <si>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</si>
  <si>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</si>
  <si>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</si>
  <si>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</si>
  <si>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</si>
  <si>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</si>
  <si>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</si>
  <si>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</si>
  <si>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</si>
  <si>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</si>
  <si>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</si>
  <si>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</si>
  <si>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</si>
  <si>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</si>
  <si>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</si>
  <si>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</si>
  <si>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</si>
  <si>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</si>
  <si>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</si>
  <si>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</si>
  <si>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</si>
  <si>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</si>
  <si>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</si>
  <si>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</si>
  <si>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</si>
  <si>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</si>
  <si>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</si>
  <si>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</si>
  <si>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</si>
  <si>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</si>
  <si>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</si>
  <si>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</si>
  <si>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</si>
  <si>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</si>
  <si>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</si>
  <si>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</si>
  <si>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</si>
  <si>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</si>
  <si>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</si>
  <si>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</si>
  <si>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</si>
  <si>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</si>
  <si>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</si>
  <si>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</si>
  <si>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</si>
  <si>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</si>
  <si>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</si>
  <si>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</si>
  <si>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</si>
  <si>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</si>
  <si>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</si>
  <si>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</si>
  <si>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</si>
  <si>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</si>
  <si>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</si>
  <si>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</si>
  <si>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</si>
  <si>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</si>
  <si>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</si>
  <si>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</si>
  <si>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</si>
  <si>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</si>
  <si>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</si>
  <si>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</si>
  <si>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</si>
  <si>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</si>
  <si>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</si>
  <si>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</si>
  <si>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</si>
  <si>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</si>
  <si>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</si>
  <si>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</si>
  <si>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</si>
  <si>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</si>
  <si>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</si>
  <si>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</si>
  <si>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</si>
  <si>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</si>
  <si>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</si>
  <si>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</si>
  <si>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</si>
  <si>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</si>
  <si>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</si>
  <si>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</si>
  <si>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</si>
  <si>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</si>
  <si>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</si>
  <si>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</si>
  <si>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</si>
  <si>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</si>
  <si>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</si>
  <si>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</si>
  <si>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</si>
  <si>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</si>
  <si>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</si>
  <si>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</si>
  <si>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</si>
  <si>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</si>
  <si>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</si>
  <si>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</si>
  <si>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</si>
  <si>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</si>
  <si>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</si>
  <si>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</si>
  <si>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</si>
  <si>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</si>
  <si>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</si>
  <si>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</si>
  <si>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</si>
  <si>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</si>
  <si>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</si>
  <si>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</si>
  <si>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</si>
  <si>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</si>
  <si>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</si>
  <si>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</si>
  <si>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</si>
  <si>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</si>
  <si>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</si>
  <si>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</si>
  <si>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</si>
  <si>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</si>
  <si>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</si>
  <si>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</si>
  <si>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</si>
  <si>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</si>
  <si>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</si>
  <si>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</si>
  <si>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</si>
  <si>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</si>
  <si>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</si>
  <si>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</si>
  <si>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</si>
  <si>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</si>
  <si>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</si>
  <si>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</si>
  <si>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</si>
  <si>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</si>
  <si>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</si>
  <si>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</si>
  <si>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</si>
  <si>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</si>
  <si>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</si>
  <si>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</si>
  <si>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</si>
  <si>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</si>
  <si>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</si>
  <si>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</si>
  <si>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</si>
  <si>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</si>
  <si>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</si>
  <si>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</si>
  <si>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</si>
  <si>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</si>
  <si>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</si>
  <si>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</si>
  <si>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</si>
  <si>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</si>
  <si>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</si>
  <si>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</si>
  <si>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</si>
  <si>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</si>
  <si>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</si>
  <si>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</si>
  <si>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</si>
  <si>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</si>
  <si>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</si>
  <si>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</si>
  <si>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</si>
  <si>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</si>
  <si>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</si>
  <si>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</si>
  <si>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</si>
  <si>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</si>
  <si>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</si>
  <si>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</si>
  <si>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</si>
  <si>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</si>
  <si>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</si>
  <si>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</si>
  <si>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</si>
  <si>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</si>
  <si>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</si>
  <si>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</si>
  <si>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</si>
  <si>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</si>
  <si>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</si>
  <si>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</si>
  <si>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</si>
  <si>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</si>
  <si>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</si>
  <si>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</si>
  <si>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</si>
  <si>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</si>
  <si>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</si>
  <si>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</si>
  <si>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</si>
  <si>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</si>
  <si>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</si>
  <si>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</si>
  <si>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</si>
  <si>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</si>
  <si>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</si>
  <si>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</si>
  <si>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</si>
  <si>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</si>
  <si>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</si>
  <si>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</si>
  <si>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</si>
  <si>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</si>
  <si>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</si>
  <si>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</si>
  <si>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</si>
  <si>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</si>
  <si>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</si>
  <si>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</si>
  <si>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</si>
  <si>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</si>
  <si>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</si>
  <si>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</si>
  <si>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</si>
  <si>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</si>
  <si>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</si>
  <si>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</si>
  <si>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</si>
  <si>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</si>
  <si>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</si>
  <si>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</si>
  <si>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</si>
  <si>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</si>
  <si>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</si>
  <si>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</si>
  <si>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</si>
  <si>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</si>
  <si>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</si>
  <si>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</si>
  <si>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</si>
  <si>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</si>
  <si>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</si>
  <si>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</si>
  <si>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</si>
  <si>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</si>
  <si>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</si>
  <si>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</si>
  <si>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</si>
  <si>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</si>
  <si>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</si>
  <si>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</si>
  <si>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</si>
  <si>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</si>
  <si>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</si>
  <si>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</si>
  <si>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</si>
  <si>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</si>
  <si>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</si>
  <si>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</si>
  <si>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</si>
  <si>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</si>
  <si>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</si>
  <si>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</si>
  <si>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</si>
  <si>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</si>
  <si>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</si>
  <si>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</si>
  <si>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</si>
  <si>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</si>
  <si>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</si>
  <si>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</si>
  <si>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</si>
  <si>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</si>
  <si>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</si>
  <si>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</si>
  <si>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</si>
  <si>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</si>
  <si>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</si>
  <si>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</si>
  <si>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</si>
  <si>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</si>
  <si>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</si>
  <si>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</si>
  <si>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</si>
  <si>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</si>
  <si>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</si>
  <si>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</si>
  <si>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</si>
  <si>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</si>
  <si>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</si>
  <si>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</si>
  <si>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</si>
  <si>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</si>
  <si>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</si>
  <si>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</si>
  <si>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</si>
  <si>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</si>
  <si>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</si>
  <si>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</si>
  <si>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</si>
  <si>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</si>
  <si>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</si>
  <si>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</si>
  <si>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</si>
  <si>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</si>
  <si>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</si>
  <si>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</si>
  <si>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</si>
  <si>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</si>
  <si>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</si>
  <si>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</si>
  <si>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</si>
  <si>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</si>
  <si>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</si>
  <si>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</si>
  <si>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</si>
  <si>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</si>
  <si>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</si>
  <si>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</si>
  <si>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</si>
  <si>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</si>
  <si>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</si>
  <si>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</si>
  <si>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</si>
  <si>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</si>
  <si>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</si>
  <si>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</si>
  <si>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</si>
  <si>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</si>
  <si>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</si>
  <si>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</si>
  <si>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</si>
  <si>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</si>
  <si>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</si>
  <si>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</si>
  <si>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</si>
  <si>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</si>
  <si>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</si>
  <si>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</si>
  <si>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</si>
  <si>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</si>
  <si>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</si>
  <si>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</si>
  <si>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</si>
  <si>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</si>
  <si>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</si>
  <si>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</si>
  <si>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</si>
  <si>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</si>
  <si>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</si>
  <si>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</si>
  <si>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</si>
  <si>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</si>
  <si>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</si>
  <si>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</si>
  <si>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</si>
  <si>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</si>
  <si>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</si>
  <si>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</si>
  <si>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</si>
  <si>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</si>
  <si>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</si>
  <si>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</si>
  <si>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</si>
  <si>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</si>
  <si>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</si>
  <si>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</si>
  <si>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</si>
  <si>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</si>
  <si>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</si>
  <si>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</si>
  <si>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</si>
  <si>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</si>
  <si>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</si>
  <si>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</si>
  <si>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</si>
  <si>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</si>
  <si>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</si>
  <si>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</si>
  <si>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</si>
  <si>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</si>
  <si>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</si>
  <si>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</si>
  <si>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</si>
  <si>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</si>
  <si>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</si>
  <si>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</si>
  <si>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</si>
  <si>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</si>
  <si>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</si>
  <si>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</si>
  <si>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</si>
  <si>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</si>
  <si>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</si>
  <si>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</si>
  <si>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</si>
  <si>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</si>
  <si>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</si>
  <si>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</si>
  <si>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</si>
  <si>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</si>
  <si>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</si>
  <si>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</si>
  <si>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</si>
  <si>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</si>
  <si>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</si>
  <si>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</si>
  <si>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</si>
  <si>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</si>
  <si>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</si>
  <si>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</si>
  <si>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</si>
  <si>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</si>
  <si>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</si>
  <si>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</si>
  <si>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</si>
  <si>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</si>
  <si>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</si>
  <si>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</si>
  <si>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</si>
  <si>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</si>
  <si>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</si>
  <si>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</si>
  <si>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</si>
  <si>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</si>
  <si>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</si>
  <si>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</si>
  <si>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</si>
  <si>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</si>
  <si>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</si>
  <si>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</si>
  <si>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</si>
  <si>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</si>
  <si>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</si>
  <si>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</si>
  <si>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</si>
  <si>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</si>
  <si>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</si>
  <si>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</si>
  <si>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</si>
  <si>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</si>
  <si>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</si>
  <si>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</si>
  <si>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</si>
  <si>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</si>
  <si>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</si>
  <si>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</si>
  <si>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</si>
  <si>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</si>
  <si>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</si>
  <si>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</si>
  <si>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</si>
  <si>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</si>
  <si>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</si>
  <si>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</si>
  <si>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</si>
  <si>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</si>
  <si>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</si>
  <si>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</si>
  <si>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</si>
  <si>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</si>
  <si>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</si>
  <si>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</si>
  <si>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</si>
  <si>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</si>
  <si>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</si>
  <si>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</si>
  <si>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</si>
  <si>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</si>
  <si>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</si>
  <si>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</si>
  <si>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</si>
  <si>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</si>
  <si>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</si>
  <si>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</si>
  <si>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</si>
  <si>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</si>
  <si>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</si>
  <si>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</si>
  <si>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</si>
  <si>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</si>
  <si>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</si>
  <si>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</si>
  <si>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</si>
  <si>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</si>
  <si>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</si>
  <si>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</si>
  <si>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</si>
  <si>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</si>
  <si>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</si>
  <si>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</si>
  <si>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</si>
  <si>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</si>
  <si>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</si>
  <si>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</si>
  <si>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</si>
  <si>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</si>
  <si>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</si>
  <si>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</si>
  <si>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</si>
  <si>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</si>
  <si>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</si>
  <si>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</si>
  <si>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</si>
  <si>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</si>
  <si>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</si>
  <si>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</si>
  <si>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</si>
  <si>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</si>
  <si>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</si>
  <si>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</si>
  <si>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</si>
  <si>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</si>
  <si>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</si>
  <si>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</si>
  <si>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</si>
  <si>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</si>
  <si>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</si>
  <si>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</si>
  <si>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</si>
  <si>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</si>
  <si>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</si>
  <si>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</si>
  <si>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</si>
  <si>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</si>
  <si>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</si>
  <si>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</si>
  <si>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</si>
  <si>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</si>
  <si>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</si>
  <si>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</si>
  <si>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</si>
  <si>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</si>
  <si>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</si>
  <si>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</si>
  <si>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</si>
  <si>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</si>
  <si>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</si>
  <si>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</si>
  <si>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</si>
  <si>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</si>
  <si>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</si>
  <si>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</si>
  <si>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</si>
  <si>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</si>
  <si>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</si>
  <si>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</si>
  <si>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</si>
  <si>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</si>
  <si>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</si>
  <si>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</si>
  <si>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</si>
  <si>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</si>
  <si>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</si>
  <si>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</si>
  <si>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</si>
  <si>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</si>
  <si>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</si>
  <si>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</si>
  <si>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</si>
  <si>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</si>
  <si>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</si>
  <si>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</si>
  <si>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</si>
  <si>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</si>
  <si>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</si>
  <si>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</si>
  <si>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</si>
  <si>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</si>
  <si>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</si>
  <si>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</si>
  <si>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</si>
  <si>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</si>
  <si>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</si>
  <si>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</si>
  <si>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</si>
  <si>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</si>
  <si>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</si>
  <si>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</si>
  <si>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</si>
  <si>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</si>
  <si>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</si>
  <si>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</si>
  <si>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</si>
  <si>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</si>
  <si>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</si>
  <si>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</si>
  <si>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</si>
  <si>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</si>
  <si>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</si>
  <si>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</si>
  <si>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</si>
  <si>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</si>
  <si>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</si>
  <si>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</si>
  <si>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</si>
  <si>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</si>
  <si>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</si>
  <si>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</si>
  <si>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</si>
  <si>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</si>
  <si>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</si>
  <si>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</si>
  <si>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</si>
  <si>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</si>
  <si>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</si>
  <si>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</si>
  <si>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</si>
  <si>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</si>
  <si>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</si>
  <si>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</si>
  <si>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</si>
  <si>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</si>
  <si>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</si>
  <si>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</si>
  <si>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</si>
  <si>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</si>
  <si>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</si>
  <si>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</si>
  <si>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</si>
  <si>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</si>
  <si>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</si>
  <si>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</si>
  <si>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</si>
  <si>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</si>
  <si>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</si>
  <si>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</si>
  <si>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</si>
  <si>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</si>
  <si>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</si>
  <si>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</si>
  <si>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</si>
  <si>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</si>
  <si>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</si>
  <si>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</si>
  <si>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</si>
  <si>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</si>
  <si>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</si>
  <si>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</si>
  <si>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</si>
  <si>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</si>
  <si>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</si>
  <si>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</si>
  <si>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</si>
  <si>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</si>
  <si>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</si>
  <si>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</si>
  <si>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</si>
  <si>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</si>
  <si>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</si>
  <si>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</si>
  <si>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</si>
  <si>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</si>
  <si>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</si>
  <si>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</si>
  <si>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</si>
  <si>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</si>
  <si>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</si>
  <si>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</si>
  <si>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</si>
  <si>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</si>
  <si>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</si>
  <si>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</si>
  <si>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</si>
  <si>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</si>
  <si>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</si>
  <si>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</si>
  <si>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</si>
  <si>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</si>
  <si>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</si>
  <si>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</si>
  <si>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</si>
  <si>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</si>
  <si>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</si>
  <si>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</si>
  <si>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</si>
  <si>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</si>
  <si>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</si>
  <si>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</si>
  <si>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</si>
  <si>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</si>
  <si>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</si>
  <si>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</si>
  <si>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</si>
  <si>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</si>
  <si>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</si>
  <si>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</si>
  <si>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</si>
  <si>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</si>
  <si>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</si>
  <si>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</si>
  <si>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</si>
  <si>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</si>
  <si>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</si>
  <si>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</si>
  <si>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</si>
  <si>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</si>
  <si>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</si>
  <si>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</si>
  <si>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</si>
  <si>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</si>
  <si>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</si>
  <si>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</si>
  <si>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</si>
  <si>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</si>
  <si>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</si>
  <si>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</si>
  <si>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</si>
  <si>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</si>
  <si>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</si>
  <si>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</si>
  <si>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</si>
  <si>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</si>
  <si>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</si>
  <si>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</si>
  <si>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</si>
  <si>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</si>
  <si>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</si>
  <si>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</si>
  <si>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</si>
  <si>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</si>
  <si>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</si>
  <si>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</si>
  <si>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</si>
  <si>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</si>
  <si>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</si>
  <si>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</si>
  <si>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</si>
  <si>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</si>
  <si>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</si>
  <si>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</si>
  <si>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</si>
  <si>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</si>
  <si>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</si>
  <si>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</si>
  <si>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</si>
  <si>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</si>
  <si>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</si>
  <si>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</si>
  <si>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</si>
  <si>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</si>
  <si>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</si>
  <si>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</si>
  <si>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</si>
  <si>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</si>
  <si>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</si>
  <si>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</si>
  <si>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</si>
  <si>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</si>
  <si>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</si>
  <si>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</si>
  <si>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</si>
  <si>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</si>
  <si>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</si>
  <si>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</si>
  <si>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</si>
  <si>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</si>
  <si>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</si>
  <si>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</si>
  <si>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</si>
  <si>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</si>
  <si>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</si>
  <si>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</si>
  <si>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</si>
  <si>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</si>
  <si>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</si>
  <si>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</si>
  <si>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</si>
  <si>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</si>
  <si>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</si>
  <si>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</si>
  <si>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</si>
  <si>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</si>
  <si>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</si>
  <si>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</si>
  <si>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</si>
  <si>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</si>
  <si>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</si>
  <si>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</si>
  <si>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</si>
  <si>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</si>
  <si>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</si>
  <si>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</si>
  <si>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</si>
  <si>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</si>
  <si>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</si>
  <si>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</si>
  <si>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</si>
  <si>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</si>
  <si>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</si>
  <si>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</si>
  <si>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</si>
  <si>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</si>
  <si>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</si>
  <si>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</si>
  <si>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</si>
  <si>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</si>
  <si>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</si>
  <si>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</si>
  <si>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</si>
  <si>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</si>
  <si>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</si>
  <si>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</si>
  <si>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</si>
  <si>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</si>
  <si>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</si>
  <si>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</si>
  <si>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</si>
  <si>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</si>
  <si>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</si>
  <si>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</si>
  <si>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</si>
  <si>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</si>
  <si>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</si>
  <si>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</si>
  <si>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</si>
  <si>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</si>
  <si>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</si>
  <si>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</si>
  <si>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</si>
  <si>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</si>
  <si>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</si>
  <si>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</si>
  <si>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</si>
  <si>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</si>
  <si>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</si>
  <si>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</si>
  <si>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</si>
  <si>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</si>
  <si>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</si>
  <si>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</si>
  <si>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</si>
  <si>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</si>
  <si>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</si>
  <si>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</si>
  <si>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</si>
  <si>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</si>
  <si>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</si>
  <si>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</si>
  <si>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</si>
  <si>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</si>
  <si>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</si>
  <si>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</si>
  <si>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</si>
  <si>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</si>
  <si>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</si>
  <si>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</si>
  <si>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</si>
  <si>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</si>
  <si>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</si>
  <si>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</si>
  <si>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</si>
  <si>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</si>
  <si>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</si>
  <si>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</si>
  <si>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</si>
  <si>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</si>
  <si>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</si>
  <si>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</si>
  <si>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</si>
  <si>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</si>
  <si>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</si>
  <si>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</si>
  <si>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</si>
  <si>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</si>
  <si>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</si>
  <si>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</si>
  <si>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</si>
  <si>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</si>
  <si>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</si>
  <si>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</si>
  <si>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</si>
  <si>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</si>
  <si>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</si>
  <si>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</si>
  <si>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</si>
  <si>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</si>
  <si>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</si>
  <si>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</si>
  <si>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</si>
  <si>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</si>
  <si>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</si>
  <si>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</si>
  <si>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</si>
  <si>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</si>
  <si>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</si>
  <si>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</si>
  <si>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</si>
  <si>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</si>
  <si>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</si>
  <si>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</si>
  <si>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</si>
  <si>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</si>
  <si>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</si>
  <si>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</si>
  <si>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</si>
  <si>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</si>
  <si>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</si>
  <si>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</si>
  <si>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</si>
  <si>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</si>
  <si>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</si>
  <si>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</si>
  <si>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</si>
  <si>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</si>
  <si>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</si>
  <si>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</si>
  <si>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</si>
  <si>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</si>
  <si>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</si>
  <si>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</si>
  <si>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</si>
  <si>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</si>
  <si>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</si>
  <si>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</si>
  <si>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</si>
  <si>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</si>
  <si>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</si>
  <si>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</si>
  <si>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</si>
  <si>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</si>
  <si>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</si>
  <si>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</si>
  <si>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</si>
  <si>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</si>
  <si>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</si>
  <si>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</si>
  <si>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</si>
  <si>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</si>
  <si>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</si>
  <si>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</si>
  <si>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</si>
  <si>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</si>
  <si>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</si>
  <si>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</si>
  <si>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</si>
  <si>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</si>
  <si>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</si>
  <si>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</si>
  <si>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</si>
  <si>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</si>
  <si>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</si>
  <si>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</si>
  <si>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</si>
  <si>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</si>
  <si>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</si>
  <si>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</si>
  <si>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</si>
  <si>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</si>
  <si>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</si>
  <si>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</si>
  <si>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</si>
  <si>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</si>
  <si>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</si>
  <si>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</si>
  <si>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</si>
  <si>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</si>
  <si>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</si>
  <si>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</si>
  <si>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</si>
  <si>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</si>
  <si>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</si>
  <si>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</si>
  <si>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</si>
  <si>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</si>
  <si>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</si>
  <si>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</si>
  <si>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</si>
  <si>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</si>
  <si>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</si>
  <si>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</si>
  <si>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</si>
  <si>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</si>
  <si>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</si>
  <si>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</si>
  <si>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</si>
  <si>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</si>
  <si>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</si>
  <si>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</si>
  <si>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</si>
  <si>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</si>
  <si>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</si>
  <si>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</si>
  <si>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</si>
  <si>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</si>
  <si>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</si>
  <si>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</si>
  <si>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</si>
  <si>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</si>
  <si>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</si>
  <si>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</si>
  <si>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</si>
  <si>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</si>
  <si>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</si>
  <si>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</si>
  <si>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</si>
  <si>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</si>
  <si>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</si>
  <si>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</si>
  <si>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</si>
  <si>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</si>
  <si>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</si>
  <si>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</si>
  <si>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</si>
  <si>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</si>
  <si>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</si>
  <si>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</si>
  <si>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</si>
  <si>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</si>
  <si>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</si>
  <si>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</si>
  <si>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</si>
  <si>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</si>
  <si>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</si>
  <si>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</si>
  <si>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</si>
  <si>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</si>
  <si>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</si>
  <si>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</si>
  <si>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</si>
  <si>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</si>
  <si>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</si>
  <si>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</si>
  <si>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</si>
  <si>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</si>
  <si>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</si>
  <si>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</si>
  <si>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</si>
  <si>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</si>
  <si>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</si>
  <si>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</si>
  <si>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</si>
  <si>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</si>
  <si>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</si>
  <si>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</si>
  <si>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</si>
  <si>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</si>
  <si>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</si>
  <si>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</si>
  <si>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</si>
  <si>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</si>
  <si>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</si>
  <si>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</si>
  <si>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</si>
  <si>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</si>
  <si>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</si>
  <si>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</si>
  <si>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</si>
  <si>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</si>
  <si>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</si>
  <si>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</si>
  <si>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</si>
  <si>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</si>
  <si>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</si>
  <si>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</si>
  <si>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</si>
  <si>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</si>
  <si>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</si>
  <si>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</si>
  <si>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</si>
  <si>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</si>
  <si>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</si>
  <si>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</si>
  <si>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</si>
  <si>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</si>
  <si>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</si>
  <si>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</si>
  <si>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</si>
  <si>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</si>
  <si>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</si>
  <si>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</si>
  <si>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</si>
  <si>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</si>
  <si>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</si>
  <si>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</si>
  <si>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</si>
  <si>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</si>
  <si>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</si>
  <si>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</si>
  <si>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</si>
  <si>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</si>
  <si>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</si>
  <si>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</si>
  <si>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</si>
  <si>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</si>
  <si>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</si>
  <si>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</si>
  <si>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</si>
  <si>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</si>
  <si>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</si>
  <si>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</si>
  <si>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</si>
  <si>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</si>
  <si>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</si>
  <si>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</si>
  <si>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</si>
  <si>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</si>
  <si>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</si>
  <si>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</si>
  <si>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</si>
  <si>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</si>
  <si>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</si>
  <si>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</si>
  <si>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</si>
  <si>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</si>
  <si>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</si>
  <si>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</si>
  <si>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</si>
  <si>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</si>
  <si>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</si>
  <si>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</si>
  <si>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</si>
  <si>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</si>
  <si>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</si>
  <si>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</si>
  <si>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</si>
  <si>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</si>
  <si>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</si>
  <si>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</si>
  <si>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</si>
  <si>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</si>
  <si>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</si>
  <si>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</si>
  <si>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</si>
  <si>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</si>
  <si>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</si>
  <si>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</si>
  <si>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</si>
  <si>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</si>
  <si>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</si>
  <si>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</si>
  <si>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</si>
  <si>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</si>
  <si>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</si>
  <si>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</si>
  <si>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</si>
  <si>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</si>
  <si>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</si>
  <si>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</si>
  <si>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</si>
  <si>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</si>
  <si>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</si>
  <si>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</si>
  <si>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</si>
  <si>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</si>
  <si>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</si>
  <si>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</si>
  <si>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</si>
  <si>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</si>
  <si>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</si>
  <si>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</si>
  <si>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</si>
  <si>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</si>
  <si>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</si>
  <si>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</si>
  <si>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</si>
  <si>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</si>
  <si>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</si>
  <si>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</si>
  <si>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</si>
  <si>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</si>
  <si>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</si>
  <si>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</si>
  <si>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</si>
  <si>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</si>
  <si>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</si>
  <si>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</si>
  <si>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</si>
  <si>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</si>
  <si>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</si>
  <si>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</si>
  <si>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</si>
  <si>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</si>
  <si>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</si>
  <si>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</si>
  <si>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</si>
  <si>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</si>
  <si>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</si>
  <si>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</si>
  <si>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</si>
  <si>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</si>
  <si>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</si>
  <si>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</si>
  <si>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</si>
  <si>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</si>
  <si>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</si>
  <si>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</si>
  <si>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</si>
  <si>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</si>
  <si>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</si>
  <si>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</si>
  <si>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</si>
  <si>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</si>
  <si>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</si>
  <si>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</si>
  <si>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</si>
  <si>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</si>
  <si>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</si>
  <si>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</si>
  <si>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</si>
  <si>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</si>
  <si>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</si>
  <si>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</si>
  <si>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</si>
  <si>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</si>
  <si>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</si>
  <si>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</si>
  <si>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</si>
  <si>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</si>
  <si>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</si>
  <si>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</si>
  <si>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</si>
  <si>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</si>
  <si>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</si>
  <si>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</si>
  <si>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</si>
  <si>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</si>
  <si>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</si>
  <si>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</si>
  <si>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</si>
  <si>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</si>
  <si>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</si>
  <si>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</si>
  <si>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</si>
  <si>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</si>
  <si>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</si>
  <si>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</si>
  <si>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</si>
  <si>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</si>
  <si>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</si>
  <si>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</si>
  <si>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</si>
  <si>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</si>
  <si>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</si>
  <si>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</si>
  <si>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</si>
  <si>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</si>
  <si>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</si>
  <si>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</si>
  <si>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</si>
  <si>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</si>
  <si>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</si>
  <si>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</si>
  <si>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</si>
  <si>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</si>
  <si>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</si>
  <si>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</si>
  <si>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</si>
  <si>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</si>
  <si>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</si>
  <si>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</si>
  <si>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</si>
  <si>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</si>
  <si>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</si>
  <si>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</si>
  <si>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</si>
  <si>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</si>
  <si>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</si>
  <si>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</si>
  <si>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</si>
  <si>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</si>
  <si>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</si>
  <si>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</si>
  <si>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</si>
  <si>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</si>
  <si>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</si>
  <si>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</si>
  <si>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</si>
  <si>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</si>
  <si>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</si>
  <si>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</si>
  <si>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</si>
  <si>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</si>
  <si>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</si>
  <si>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</si>
  <si>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</si>
  <si>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</si>
  <si>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</si>
  <si>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</si>
  <si>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</si>
  <si>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</si>
  <si>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</si>
  <si>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</si>
  <si>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</si>
  <si>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</si>
  <si>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</si>
  <si>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</si>
  <si>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</si>
  <si>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</si>
  <si>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</si>
  <si>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</si>
  <si>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</si>
  <si>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</si>
  <si>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</si>
  <si>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</si>
  <si>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</si>
  <si>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</si>
  <si>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</si>
  <si>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</si>
  <si>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</si>
  <si>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</si>
  <si>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</si>
  <si>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</si>
  <si>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</si>
  <si>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</si>
  <si>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</si>
  <si>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</si>
  <si>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</si>
  <si>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</si>
  <si>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</si>
  <si>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</si>
  <si>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</si>
  <si>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</si>
  <si>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</si>
  <si>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</si>
  <si>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</si>
  <si>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</si>
  <si>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</si>
  <si>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</si>
  <si>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</si>
  <si>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</si>
  <si>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</si>
  <si>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</si>
  <si>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</si>
  <si>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</si>
  <si>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</si>
  <si>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</si>
  <si>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</si>
  <si>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</si>
  <si>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</si>
  <si>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</si>
  <si>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</si>
  <si>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</si>
  <si>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</si>
  <si>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</si>
  <si>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</si>
  <si>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</si>
  <si>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</si>
  <si>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</si>
  <si>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</si>
  <si>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</si>
  <si>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</si>
  <si>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</si>
  <si>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</si>
  <si>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</si>
  <si>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</si>
  <si>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</si>
  <si>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</si>
  <si>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</si>
  <si>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</si>
  <si>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</si>
  <si>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</si>
  <si>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</si>
  <si>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</si>
  <si>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</si>
  <si>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</si>
  <si>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</si>
  <si>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</si>
  <si>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</si>
  <si>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</si>
  <si>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</si>
  <si>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</si>
  <si>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</si>
  <si>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</si>
  <si>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</si>
  <si>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</si>
  <si>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</si>
  <si>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</si>
  <si>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</si>
  <si>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</si>
  <si>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</si>
  <si>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</si>
  <si>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</si>
  <si>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</si>
  <si>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</si>
  <si>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</si>
  <si>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</si>
  <si>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</si>
  <si>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</si>
  <si>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</si>
  <si>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</si>
  <si>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</si>
  <si>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</si>
  <si>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</si>
  <si>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</si>
  <si>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</si>
  <si>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</si>
  <si>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</si>
  <si>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</si>
  <si>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</si>
  <si>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</si>
  <si>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</si>
  <si>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</si>
  <si>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</si>
  <si>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</si>
  <si>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</si>
  <si>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</si>
  <si>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</si>
  <si>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</si>
  <si>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</si>
  <si>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</si>
  <si>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</si>
  <si>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</si>
  <si>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</si>
  <si>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</si>
  <si>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</si>
  <si>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</si>
  <si>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</si>
  <si>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</si>
  <si>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</si>
  <si>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</si>
  <si>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</si>
  <si>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</si>
  <si>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</si>
  <si>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</si>
  <si>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</si>
  <si>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</si>
  <si>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</si>
  <si>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</si>
  <si>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</si>
  <si>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</si>
  <si>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</si>
  <si>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</si>
  <si>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</si>
  <si>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</si>
  <si>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</si>
  <si>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</si>
  <si>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</si>
  <si>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</si>
  <si>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</si>
  <si>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</si>
  <si>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</si>
  <si>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</si>
  <si>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</si>
  <si>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</si>
  <si>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</si>
  <si>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</si>
  <si>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</si>
  <si>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</si>
  <si>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</si>
  <si>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</si>
  <si>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</si>
  <si>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</si>
  <si>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</si>
  <si>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</si>
  <si>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</si>
  <si>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</si>
  <si>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</si>
  <si>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</si>
  <si>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</si>
  <si>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</si>
  <si>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</si>
  <si>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</si>
  <si>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</si>
  <si>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</si>
  <si>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</si>
  <si>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</si>
  <si>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</si>
  <si>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</si>
  <si>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</si>
  <si>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</si>
  <si>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</si>
  <si>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</si>
  <si>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</si>
  <si>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</si>
  <si>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</si>
  <si>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</si>
  <si>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</si>
  <si>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</si>
  <si>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</si>
  <si>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</si>
  <si>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</si>
  <si>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</si>
  <si>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</si>
  <si>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</si>
  <si>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</si>
  <si>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</si>
  <si>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</si>
  <si>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</si>
  <si>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</si>
  <si>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</si>
  <si>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</si>
  <si>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</si>
  <si>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</si>
  <si>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</si>
  <si>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</si>
  <si>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</si>
  <si>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</si>
  <si>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</si>
  <si>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</si>
  <si>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</si>
  <si>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</si>
  <si>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</si>
  <si>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</si>
  <si>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</si>
  <si>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</si>
  <si>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</si>
  <si>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</si>
  <si>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</si>
  <si>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</si>
  <si>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</si>
  <si>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</si>
  <si>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</si>
  <si>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</si>
  <si>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</si>
  <si>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</si>
  <si>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</si>
  <si>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</si>
  <si>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</si>
  <si>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</si>
  <si>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</si>
  <si>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</si>
  <si>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</si>
  <si>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</si>
  <si>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</si>
  <si>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</si>
  <si>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</si>
  <si>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</si>
  <si>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</si>
  <si>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</si>
  <si>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</si>
  <si>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</si>
  <si>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</si>
  <si>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</si>
  <si>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</si>
  <si>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</si>
  <si>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</si>
  <si>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</si>
  <si>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</si>
  <si>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</si>
  <si>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</si>
  <si>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</si>
  <si>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</si>
  <si>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</si>
  <si>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</si>
  <si>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</si>
  <si>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</si>
  <si>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</si>
  <si>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</si>
  <si>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</si>
  <si>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</si>
  <si>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</si>
  <si>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</si>
  <si>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</si>
  <si>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</si>
  <si>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</si>
  <si>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</si>
  <si>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</si>
  <si>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</si>
  <si>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</si>
  <si>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</si>
  <si>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</si>
  <si>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</si>
  <si>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</si>
  <si>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</si>
  <si>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</si>
  <si>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</si>
  <si>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</si>
  <si>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</si>
  <si>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</si>
  <si>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</si>
  <si>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</si>
  <si>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</si>
  <si>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</si>
  <si>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</si>
  <si>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</si>
  <si>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</si>
  <si>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</si>
  <si>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</si>
  <si>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</si>
  <si>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</si>
  <si>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</si>
  <si>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</si>
  <si>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</si>
  <si>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</si>
  <si>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</si>
  <si>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</si>
  <si>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</si>
  <si>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</si>
  <si>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</si>
  <si>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</si>
  <si>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</si>
  <si>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</si>
  <si>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</si>
  <si>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</si>
  <si>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</si>
  <si>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</si>
  <si>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</si>
  <si>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</si>
  <si>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</si>
  <si>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</si>
  <si>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</si>
  <si>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</si>
  <si>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</si>
  <si>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</si>
  <si>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</si>
  <si>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</si>
  <si>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</si>
  <si>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</si>
  <si>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</si>
  <si>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</si>
  <si>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</si>
  <si>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</si>
  <si>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</si>
  <si>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</si>
  <si>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</si>
  <si>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</si>
  <si>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</si>
  <si>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</si>
  <si>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</si>
  <si>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</si>
  <si>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</si>
  <si>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</si>
  <si>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</si>
  <si>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</si>
  <si>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</si>
  <si>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</si>
  <si>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</si>
  <si>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</si>
  <si>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</si>
  <si>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</si>
  <si>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</si>
  <si>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</si>
  <si>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</si>
  <si>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</si>
  <si>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</si>
  <si>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</si>
  <si>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</si>
  <si>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</si>
  <si>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</si>
  <si>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</si>
  <si>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</si>
  <si>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</si>
  <si>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</si>
  <si>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</si>
  <si>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</si>
  <si>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</si>
  <si>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</si>
  <si>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</si>
  <si>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</si>
  <si>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</si>
  <si>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</si>
  <si>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</si>
  <si>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</si>
  <si>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</si>
  <si>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</si>
  <si>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</si>
  <si>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</si>
  <si>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</si>
  <si>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</si>
  <si>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</si>
  <si>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</si>
  <si>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</si>
  <si>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</si>
  <si>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</si>
  <si>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</si>
  <si>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</si>
  <si>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</si>
  <si>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</si>
  <si>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</si>
  <si>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</si>
  <si>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</si>
  <si>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</si>
  <si>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</si>
  <si>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</si>
  <si>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</si>
  <si>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</si>
  <si>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</si>
  <si>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</si>
  <si>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</si>
  <si>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</si>
  <si>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</si>
  <si>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</si>
  <si>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</si>
  <si>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</si>
  <si>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</si>
  <si>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</si>
  <si>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</si>
  <si>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</si>
  <si>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</si>
  <si>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</si>
  <si>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</si>
  <si>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</si>
  <si>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</si>
  <si>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</si>
  <si>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</si>
  <si>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</si>
  <si>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</si>
  <si>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</si>
  <si>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</si>
  <si>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</si>
  <si>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</si>
  <si>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</si>
  <si>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</si>
  <si>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</si>
  <si>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</si>
  <si>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</si>
  <si>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</si>
  <si>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</si>
  <si>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</si>
  <si>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</si>
  <si>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</si>
  <si>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</si>
  <si>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</si>
  <si>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</si>
  <si>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</si>
  <si>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</si>
  <si>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</si>
  <si>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</si>
  <si>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</si>
  <si>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</si>
  <si>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</si>
  <si>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</si>
  <si>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</si>
  <si>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</si>
  <si>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</si>
  <si>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</si>
  <si>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</si>
  <si>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</si>
  <si>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</si>
  <si>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</si>
  <si>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</si>
  <si>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</si>
  <si>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</si>
  <si>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</si>
  <si>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</si>
  <si>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</si>
  <si>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</si>
  <si>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</si>
  <si>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</si>
  <si>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</si>
  <si>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</si>
  <si>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</si>
  <si>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</si>
  <si>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</si>
  <si>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</si>
  <si>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</si>
  <si>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</si>
  <si>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</si>
  <si>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</si>
  <si>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</si>
  <si>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</si>
  <si>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</si>
  <si>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</si>
  <si>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</si>
  <si>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</si>
  <si>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</si>
  <si>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</si>
  <si>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</si>
  <si>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</si>
  <si>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</si>
  <si>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</si>
  <si>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</si>
  <si>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</si>
  <si>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</si>
  <si>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</si>
  <si>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</si>
  <si>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</si>
  <si>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</si>
  <si>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</si>
  <si>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</si>
  <si>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</si>
  <si>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</si>
  <si>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</si>
  <si>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</si>
  <si>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</si>
  <si>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</si>
  <si>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</si>
  <si>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</si>
  <si>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</si>
  <si>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</si>
  <si>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</si>
  <si>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</si>
  <si>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</si>
  <si>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</si>
  <si>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</si>
  <si>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</si>
  <si>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</si>
  <si>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</si>
  <si>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</si>
  <si>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</si>
  <si>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</si>
  <si>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</si>
  <si>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</si>
  <si>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</si>
  <si>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</si>
  <si>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</si>
  <si>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</si>
  <si>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</si>
  <si>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</si>
  <si>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</si>
  <si>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</si>
  <si>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</si>
  <si>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</si>
  <si>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</si>
  <si>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</si>
  <si>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</si>
  <si>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</si>
  <si>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</si>
  <si>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</si>
  <si>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</si>
  <si>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</si>
  <si>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</si>
  <si>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</si>
  <si>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</si>
  <si>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</si>
  <si>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</si>
  <si>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</si>
  <si>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</si>
  <si>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</si>
  <si>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</si>
  <si>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</si>
  <si>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</si>
  <si>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</si>
  <si>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</si>
  <si>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</si>
  <si>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</si>
  <si>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</si>
  <si>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</si>
  <si>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</si>
  <si>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</si>
  <si>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</si>
  <si>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</si>
  <si>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</si>
  <si>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</si>
  <si>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</si>
  <si>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</si>
  <si>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</si>
  <si>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</si>
  <si>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</si>
  <si>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</si>
  <si>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</si>
  <si>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</si>
  <si>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</si>
  <si>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</si>
  <si>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</si>
  <si>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</si>
  <si>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</si>
  <si>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</si>
  <si>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</si>
  <si>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</si>
  <si>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</si>
  <si>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</si>
  <si>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</si>
  <si>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</si>
  <si>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</si>
  <si>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</si>
  <si>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</si>
  <si>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</si>
  <si>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</si>
  <si>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</si>
  <si>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</si>
  <si>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</si>
  <si>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</si>
  <si>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</si>
  <si>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</si>
  <si>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</si>
  <si>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</si>
  <si>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</si>
  <si>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</si>
  <si>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</si>
  <si>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</si>
  <si>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</si>
  <si>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</si>
  <si>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</si>
  <si>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</si>
  <si>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</si>
  <si>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</si>
  <si>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</si>
  <si>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</si>
  <si>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</si>
  <si>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</si>
  <si>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</si>
  <si>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</si>
  <si>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</si>
  <si>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</si>
  <si>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</si>
  <si>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</si>
  <si>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</si>
  <si>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</si>
  <si>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</si>
  <si>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</si>
  <si>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</si>
  <si>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</si>
  <si>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</si>
  <si>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</si>
  <si>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</si>
  <si>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</si>
  <si>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</si>
  <si>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</si>
  <si>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</si>
  <si>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</si>
  <si>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</si>
  <si>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</si>
  <si>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</si>
  <si>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</si>
  <si>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</si>
  <si>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</si>
  <si>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</si>
  <si>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</si>
  <si>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</si>
  <si>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</si>
  <si>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</si>
  <si>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</si>
  <si>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</si>
  <si>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</si>
  <si>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</si>
  <si>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</si>
  <si>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</si>
  <si>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</si>
  <si>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</si>
  <si>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</si>
  <si>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</si>
  <si>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</si>
  <si>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</si>
  <si>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</si>
  <si>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</si>
  <si>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</si>
  <si>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</si>
  <si>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</si>
  <si>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</si>
  <si>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</si>
  <si>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</si>
  <si>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</si>
  <si>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</si>
  <si>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</si>
  <si>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</si>
  <si>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</si>
  <si>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</si>
  <si>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</si>
  <si>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</si>
  <si>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</si>
  <si>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</si>
  <si>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</si>
  <si>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</si>
  <si>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</si>
  <si>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</si>
  <si>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</si>
  <si>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</si>
  <si>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</si>
  <si>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</si>
  <si>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</si>
  <si>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</si>
  <si>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</si>
  <si>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</si>
  <si>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</si>
  <si>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</si>
  <si>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</si>
  <si>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</si>
  <si>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</si>
  <si>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</si>
  <si>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</si>
  <si>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</si>
  <si>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</si>
  <si>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</si>
  <si>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</si>
  <si>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</si>
  <si>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</si>
  <si>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</si>
  <si>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</si>
  <si>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</si>
  <si>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</si>
  <si>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</si>
  <si>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</si>
  <si>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</si>
  <si>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</si>
  <si>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</si>
  <si>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</si>
  <si>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</si>
  <si>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</si>
  <si>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</si>
  <si>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</si>
  <si>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</si>
  <si>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</si>
  <si>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</si>
  <si>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</si>
  <si>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</si>
  <si>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</si>
  <si>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</si>
  <si>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</si>
  <si>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</si>
  <si>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</si>
  <si>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</si>
  <si>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</si>
  <si>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</si>
  <si>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</si>
  <si>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</si>
  <si>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</si>
  <si>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</si>
  <si>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</si>
  <si>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</si>
  <si>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</si>
  <si>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</si>
  <si>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</si>
  <si>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</si>
  <si>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</si>
  <si>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</si>
  <si>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</si>
  <si>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</si>
  <si>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</si>
  <si>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</si>
  <si>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</si>
  <si>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</si>
  <si>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</si>
  <si>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</si>
  <si>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</si>
  <si>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</si>
  <si>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</si>
  <si>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</si>
  <si>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</si>
  <si>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</si>
  <si>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</si>
  <si>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</si>
  <si>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</si>
  <si>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</si>
  <si>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</si>
  <si>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</si>
  <si>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</si>
  <si>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</si>
  <si>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</si>
  <si>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</si>
  <si>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</si>
  <si>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</si>
  <si>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</si>
  <si>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</si>
  <si>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</si>
  <si>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</si>
  <si>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</si>
  <si>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</si>
  <si>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</si>
  <si>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</si>
  <si>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</si>
  <si>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</si>
  <si>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</si>
  <si>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</si>
  <si>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</si>
  <si>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</si>
  <si>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</si>
  <si>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</si>
  <si>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</si>
  <si>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</si>
  <si>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</si>
  <si>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</si>
  <si>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</si>
  <si>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</si>
  <si>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</si>
  <si>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</si>
  <si>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</si>
  <si>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</si>
  <si>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</si>
  <si>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</si>
  <si>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</si>
  <si>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</si>
  <si>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</si>
  <si>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</si>
  <si>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</si>
  <si>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</si>
  <si>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</si>
  <si>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</si>
  <si>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</si>
  <si>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</si>
  <si>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</si>
  <si>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</si>
  <si>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</si>
  <si>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</si>
  <si>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</si>
  <si>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</si>
  <si>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</si>
  <si>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</si>
  <si>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</si>
  <si>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</si>
  <si>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</si>
  <si>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</si>
  <si>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</si>
  <si>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</si>
  <si>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</si>
  <si>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</si>
  <si>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</si>
  <si>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</si>
  <si>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</si>
  <si>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</si>
  <si>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</si>
  <si>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</si>
  <si>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</si>
  <si>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</si>
  <si>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</si>
  <si>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</si>
  <si>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</si>
  <si>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</si>
  <si>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</si>
  <si>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</si>
  <si>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</si>
  <si>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</si>
  <si>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</si>
  <si>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</si>
  <si>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</si>
  <si>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</si>
  <si>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</si>
  <si>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</si>
  <si>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</si>
  <si>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</si>
  <si>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</si>
  <si>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</si>
  <si>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</si>
  <si>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</si>
  <si>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</si>
  <si>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</si>
  <si>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</si>
  <si>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</si>
  <si>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</si>
  <si>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</si>
  <si>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</si>
  <si>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</si>
  <si>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</si>
  <si>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</si>
  <si>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</si>
  <si>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</si>
  <si>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</si>
  <si>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</si>
  <si>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</si>
  <si>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</si>
  <si>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</si>
  <si>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</si>
  <si>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</si>
  <si>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</si>
  <si>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</si>
  <si>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</si>
  <si>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</si>
  <si>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</si>
  <si>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</si>
  <si>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</si>
  <si>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</si>
  <si>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</si>
  <si>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</si>
  <si>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</si>
  <si>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</si>
  <si>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</si>
  <si>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</si>
  <si>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</si>
  <si>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</si>
  <si>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</si>
  <si>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</si>
  <si>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</si>
  <si>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</si>
  <si>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</si>
  <si>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</si>
  <si>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</si>
  <si>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</si>
  <si>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</si>
  <si>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</si>
  <si>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</si>
  <si>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</si>
  <si>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</si>
  <si>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</si>
  <si>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</si>
  <si>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</si>
  <si>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</si>
  <si>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</si>
  <si>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</si>
  <si>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</si>
  <si>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</si>
  <si>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</si>
  <si>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</si>
  <si>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</si>
  <si>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</si>
  <si>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</si>
  <si>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</si>
  <si>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</si>
  <si>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</si>
  <si>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</si>
  <si>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</si>
  <si>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</si>
  <si>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</si>
  <si>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</si>
  <si>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</si>
  <si>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</si>
  <si>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</si>
  <si>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</si>
  <si>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</si>
  <si>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</si>
  <si>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</si>
  <si>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</si>
  <si>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</si>
  <si>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</si>
  <si>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</si>
  <si>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</si>
  <si>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</si>
  <si>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</si>
  <si>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</si>
  <si>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</si>
  <si>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</si>
  <si>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</si>
  <si>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</si>
  <si>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</si>
  <si>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</si>
  <si>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</si>
  <si>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</si>
  <si>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</si>
  <si>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</si>
  <si>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</si>
  <si>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</si>
  <si>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</si>
  <si>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</si>
  <si>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</si>
  <si>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</si>
  <si>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</si>
  <si>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</si>
  <si>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</si>
  <si>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</si>
  <si>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</si>
  <si>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</si>
  <si>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</si>
  <si>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</si>
  <si>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</si>
  <si>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</si>
  <si>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</si>
  <si>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</si>
  <si>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</si>
  <si>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</si>
  <si>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</si>
  <si>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</si>
  <si>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</si>
  <si>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</si>
  <si>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</si>
  <si>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</si>
  <si>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</si>
  <si>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</si>
  <si>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</si>
  <si>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</si>
  <si>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</si>
  <si>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</si>
  <si>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</si>
  <si>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</si>
  <si>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</si>
  <si>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</si>
  <si>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</si>
  <si>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</si>
  <si>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</si>
  <si>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</si>
  <si>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</si>
  <si>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</si>
  <si>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</si>
  <si>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</si>
  <si>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</si>
  <si>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</si>
  <si>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</si>
  <si>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</si>
  <si>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</si>
  <si>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</si>
  <si>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</si>
  <si>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</si>
  <si>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</si>
  <si>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</si>
  <si>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</si>
  <si>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</si>
  <si>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</si>
  <si>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</si>
  <si>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</si>
  <si>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</si>
  <si>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</si>
  <si>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</si>
  <si>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</si>
  <si>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</si>
  <si>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</si>
  <si>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</si>
  <si>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</si>
  <si>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</si>
  <si>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</si>
  <si>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</si>
  <si>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</si>
  <si>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</si>
  <si>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</si>
  <si>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</si>
  <si>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</si>
  <si>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</si>
  <si>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</si>
  <si>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</si>
  <si>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</si>
  <si>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</si>
  <si>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</si>
  <si>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</si>
  <si>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</si>
  <si>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</si>
  <si>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</si>
  <si>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</si>
  <si>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</si>
  <si>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</si>
  <si>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</si>
  <si>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</si>
  <si>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</si>
  <si>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</si>
  <si>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</si>
  <si>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</si>
  <si>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</si>
  <si>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</si>
  <si>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</si>
  <si>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</si>
  <si>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</si>
  <si>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</si>
  <si>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</si>
  <si>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</si>
  <si>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</si>
  <si>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</si>
  <si>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</si>
  <si>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</si>
  <si>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</si>
  <si>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</si>
  <si>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</si>
  <si>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</si>
  <si>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</si>
  <si>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</si>
  <si>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</si>
  <si>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</si>
  <si>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</si>
  <si>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</si>
  <si>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</si>
  <si>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</si>
  <si>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</si>
  <si>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</si>
  <si>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</si>
  <si>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</si>
  <si>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</si>
  <si>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</si>
  <si>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</si>
  <si>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</si>
  <si>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</si>
  <si>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</si>
  <si>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</si>
  <si>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</si>
  <si>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</si>
  <si>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</si>
  <si>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</si>
  <si>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</si>
  <si>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</si>
  <si>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</si>
  <si>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</si>
  <si>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</si>
  <si>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</si>
  <si>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</si>
  <si>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</si>
  <si>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</si>
  <si>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</si>
  <si>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</si>
  <si>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</si>
  <si>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</si>
  <si>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</si>
  <si>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</si>
  <si>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</si>
  <si>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</si>
  <si>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</si>
  <si>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</si>
  <si>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</si>
  <si>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</si>
  <si>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</si>
  <si>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</si>
  <si>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</si>
  <si>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</si>
  <si>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</si>
  <si>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</si>
  <si>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</si>
  <si>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</si>
  <si>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</si>
  <si>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</si>
  <si>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</si>
  <si>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</si>
  <si>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</si>
  <si>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</si>
  <si>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</si>
  <si>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</si>
  <si>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</si>
  <si>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</si>
  <si>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</si>
  <si>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</si>
  <si>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</si>
  <si>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</si>
  <si>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</si>
  <si>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</si>
  <si>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</si>
  <si>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</si>
  <si>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</si>
  <si>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</si>
  <si>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</si>
  <si>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</si>
  <si>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</si>
  <si>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</si>
  <si>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</si>
  <si>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</si>
  <si>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</si>
  <si>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</si>
  <si>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</si>
  <si>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</si>
  <si>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</si>
  <si>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</si>
  <si>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</si>
  <si>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</si>
  <si>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</si>
  <si>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</si>
  <si>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</si>
  <si>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</si>
  <si>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</si>
  <si>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</si>
  <si>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</si>
  <si>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</si>
  <si>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</si>
  <si>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</si>
  <si>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</si>
  <si>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</si>
  <si>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</si>
  <si>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</si>
  <si>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</si>
  <si>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</si>
  <si>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</si>
  <si>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</si>
  <si>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</si>
  <si>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</si>
  <si>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</si>
  <si>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</si>
  <si>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</si>
  <si>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</si>
  <si>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</si>
  <si>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</si>
  <si>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</si>
  <si>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</si>
  <si>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</si>
  <si>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</si>
  <si>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</si>
  <si>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</si>
  <si>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</si>
  <si>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</si>
  <si>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</si>
  <si>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</si>
  <si>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</si>
  <si>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</si>
  <si>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</si>
  <si>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</si>
  <si>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</si>
  <si>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</si>
  <si>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</si>
  <si>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</si>
  <si>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</si>
  <si>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</si>
  <si>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</si>
  <si>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</si>
  <si>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</si>
  <si>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</si>
  <si>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</si>
  <si>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</si>
  <si>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</si>
  <si>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</si>
  <si>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</si>
  <si>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</si>
  <si>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</si>
  <si>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</si>
  <si>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</si>
  <si>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</si>
  <si>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</si>
  <si>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</si>
  <si>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</si>
  <si>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</si>
  <si>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</si>
  <si>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</si>
  <si>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</si>
  <si>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</si>
  <si>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</si>
  <si>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</si>
  <si>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</si>
  <si>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</si>
  <si>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</si>
  <si>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</si>
  <si>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</si>
  <si>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</si>
  <si>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</si>
  <si>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</si>
  <si>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</si>
  <si>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</si>
  <si>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</si>
  <si>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</si>
  <si>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</si>
  <si>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</si>
  <si>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</si>
  <si>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</si>
  <si>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</si>
  <si>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</si>
  <si>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</si>
  <si>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</si>
  <si>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</si>
  <si>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</si>
  <si>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</si>
  <si>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</si>
  <si>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</si>
  <si>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</si>
  <si>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</si>
  <si>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</si>
  <si>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</si>
  <si>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</si>
  <si>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</si>
  <si>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</si>
  <si>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</si>
  <si>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</si>
  <si>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</si>
  <si>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</si>
  <si>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</si>
  <si>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</si>
  <si>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</si>
  <si>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</si>
  <si>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</si>
  <si>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</si>
  <si>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</si>
  <si>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</si>
  <si>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</si>
  <si>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</si>
  <si>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</si>
  <si>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</si>
  <si>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</si>
  <si>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</si>
  <si>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</si>
  <si>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</si>
  <si>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</si>
  <si>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</si>
  <si>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</si>
  <si>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</si>
  <si>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</si>
  <si>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</si>
  <si>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</si>
  <si>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</si>
  <si>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</si>
  <si>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</si>
  <si>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</si>
  <si>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</si>
  <si>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</si>
  <si>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</si>
  <si>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</si>
  <si>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</si>
  <si>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</si>
  <si>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</si>
  <si>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</si>
  <si>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</si>
  <si>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</si>
  <si>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</si>
  <si>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</si>
  <si>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</si>
  <si>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</si>
  <si>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</si>
  <si>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</si>
  <si>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</si>
  <si>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</si>
  <si>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</si>
  <si>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</si>
  <si>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</si>
  <si>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</si>
  <si>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</si>
  <si>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</si>
  <si>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</si>
  <si>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</si>
  <si>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</si>
  <si>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</si>
  <si>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</si>
  <si>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</si>
  <si>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</si>
  <si>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</si>
  <si>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</si>
  <si>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</si>
  <si>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</si>
  <si>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</si>
  <si>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</si>
  <si>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</si>
  <si>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</si>
  <si>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</si>
  <si>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</si>
  <si>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</si>
  <si>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</si>
  <si>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</si>
  <si>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</si>
  <si>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</si>
  <si>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</si>
  <si>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</si>
  <si>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</si>
  <si>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</si>
  <si>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</si>
  <si>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</si>
  <si>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</si>
  <si>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</si>
  <si>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</si>
  <si>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</si>
  <si>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</si>
  <si>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</si>
  <si>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</si>
  <si>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</si>
  <si>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</si>
  <si>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</si>
  <si>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</si>
  <si>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</si>
  <si>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</si>
  <si>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</si>
  <si>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</si>
  <si>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</si>
  <si>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</si>
  <si>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</si>
  <si>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</si>
  <si>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</si>
  <si>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</si>
  <si>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</si>
  <si>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</si>
  <si>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</si>
  <si>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</si>
  <si>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</si>
  <si>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</si>
  <si>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</si>
  <si>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</si>
  <si>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</si>
  <si>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</si>
  <si>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</si>
  <si>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</si>
  <si>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</si>
  <si>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</si>
  <si>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</si>
  <si>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</si>
  <si>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</si>
  <si>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</si>
  <si>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</si>
  <si>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</si>
  <si>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</si>
  <si>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</si>
  <si>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</si>
  <si>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</si>
  <si>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</si>
  <si>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</si>
  <si>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</si>
  <si>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</si>
  <si>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</si>
  <si>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</si>
  <si>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</si>
  <si>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</si>
  <si>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</si>
  <si>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</si>
  <si>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</si>
  <si>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</si>
  <si>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</si>
  <si>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</si>
  <si>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</si>
  <si>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</si>
  <si>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</si>
  <si>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</si>
  <si>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</si>
  <si>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</si>
  <si>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</si>
  <si>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</si>
  <si>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</si>
  <si>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</si>
  <si>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</si>
  <si>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</si>
  <si>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</si>
  <si>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</si>
  <si>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</si>
  <si>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</si>
  <si>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</si>
  <si>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</si>
  <si>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</si>
  <si>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</si>
  <si>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</si>
  <si>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</si>
  <si>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</si>
  <si>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</si>
  <si>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</si>
  <si>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</si>
  <si>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</si>
  <si>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</si>
  <si>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</si>
  <si>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</si>
  <si>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</si>
  <si>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</si>
  <si>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</si>
  <si>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</si>
  <si>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</si>
  <si>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</si>
  <si>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</si>
  <si>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</si>
  <si>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</si>
  <si>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</si>
  <si>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</si>
  <si>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</si>
  <si>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</si>
  <si>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</si>
  <si>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</si>
  <si>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</si>
  <si>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</si>
  <si>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</si>
  <si>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</si>
  <si>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</si>
  <si>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</si>
  <si>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</si>
  <si>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</si>
  <si>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</si>
  <si>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</si>
  <si>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</si>
  <si>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</si>
  <si>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</si>
  <si>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</si>
  <si>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</si>
  <si>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</si>
  <si>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</si>
  <si>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</si>
  <si>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</si>
  <si>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</si>
  <si>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</si>
  <si>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</si>
  <si>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</si>
  <si>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</si>
  <si>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</si>
  <si>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</si>
  <si>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</si>
  <si>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</si>
  <si>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</si>
  <si>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</si>
  <si>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</si>
  <si>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</si>
  <si>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</si>
  <si>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</si>
  <si>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</si>
  <si>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</si>
  <si>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</si>
  <si>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</si>
  <si>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</si>
  <si>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</si>
  <si>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</si>
  <si>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</si>
  <si>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</si>
  <si>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</si>
  <si>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</si>
  <si>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</si>
  <si>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</si>
  <si>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</si>
  <si>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</si>
  <si>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</si>
  <si>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</si>
  <si>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</si>
  <si>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</si>
  <si>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</si>
  <si>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</si>
  <si>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</si>
  <si>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</si>
  <si>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</si>
  <si>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</si>
  <si>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</si>
  <si>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</si>
  <si>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</si>
  <si>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</si>
  <si>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</si>
  <si>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</si>
  <si>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</si>
  <si>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</si>
  <si>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</si>
  <si>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</si>
  <si>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</si>
  <si>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</si>
  <si>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</si>
  <si>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</si>
  <si>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</si>
  <si>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</si>
  <si>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</si>
  <si>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</si>
  <si>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</si>
  <si>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</si>
  <si>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</si>
  <si>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</si>
  <si>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</si>
  <si>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</si>
  <si>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</si>
  <si>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</si>
  <si>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</si>
  <si>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</si>
  <si>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</si>
  <si>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</si>
  <si>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</si>
  <si>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</si>
  <si>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</si>
  <si>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</si>
  <si>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</si>
  <si>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</si>
  <si>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</si>
  <si>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</si>
  <si>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</si>
  <si>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</si>
  <si>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</si>
  <si>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</si>
  <si>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</si>
  <si>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</si>
  <si>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</si>
  <si>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</si>
  <si>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</si>
  <si>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</si>
  <si>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</si>
  <si>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</si>
  <si>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</si>
  <si>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</si>
  <si>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</si>
  <si>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</si>
  <si>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</si>
  <si>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</si>
  <si>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</si>
  <si>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</si>
  <si>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</si>
  <si>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</si>
  <si>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</si>
  <si>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</si>
  <si>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</si>
  <si>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</si>
  <si>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</si>
  <si>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</si>
  <si>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</si>
  <si>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</si>
  <si>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</si>
  <si>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</si>
  <si>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</si>
  <si>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</si>
  <si>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</si>
  <si>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</si>
  <si>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</si>
  <si>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</si>
  <si>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</si>
  <si>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</si>
  <si>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</si>
  <si>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</si>
  <si>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</si>
  <si>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</si>
  <si>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</si>
  <si>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</si>
  <si>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</si>
  <si>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</si>
  <si>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</si>
  <si>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</si>
  <si>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</si>
  <si>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</si>
  <si>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</si>
  <si>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</si>
  <si>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</si>
  <si>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</si>
  <si>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</si>
  <si>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</si>
  <si>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</si>
  <si>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</si>
  <si>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</si>
  <si>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</si>
  <si>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</si>
  <si>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</si>
  <si>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</si>
  <si>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</si>
  <si>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</si>
  <si>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</si>
  <si>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</si>
  <si>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</si>
  <si>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</si>
  <si>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</si>
  <si>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</si>
  <si>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</si>
  <si>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</si>
  <si>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</si>
  <si>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</si>
  <si>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</si>
  <si>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</si>
  <si>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</si>
  <si>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</si>
  <si>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</si>
  <si>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</si>
  <si>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</si>
  <si>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</si>
  <si>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</si>
  <si>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</si>
  <si>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</si>
  <si>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</si>
  <si>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</si>
  <si>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</si>
  <si>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</si>
  <si>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</si>
  <si>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</si>
  <si>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</si>
  <si>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</si>
  <si>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</si>
  <si>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</si>
  <si>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</si>
  <si>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</si>
  <si>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</si>
  <si>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</si>
  <si>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</si>
  <si>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</si>
  <si>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</si>
  <si>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</si>
  <si>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</si>
  <si>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</si>
  <si>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</si>
  <si>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</si>
  <si>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</si>
  <si>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</si>
  <si>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</si>
  <si>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</si>
  <si>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</si>
  <si>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</si>
  <si>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</si>
  <si>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</si>
  <si>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</si>
  <si>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</si>
  <si>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</si>
  <si>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</si>
  <si>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</si>
  <si>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</si>
  <si>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</si>
  <si>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</si>
  <si>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</si>
  <si>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</si>
  <si>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</si>
  <si>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</si>
  <si>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</si>
  <si>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</si>
  <si>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</si>
  <si>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</si>
  <si>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</si>
  <si>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</si>
  <si>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</si>
  <si>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</si>
  <si>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</si>
  <si>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</si>
  <si>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</si>
  <si>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</si>
  <si>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</si>
  <si>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</si>
  <si>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</si>
  <si>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</si>
  <si>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</si>
  <si>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</si>
  <si>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</si>
  <si>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</si>
  <si>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</si>
  <si>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</si>
  <si>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</si>
  <si>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</si>
  <si>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</si>
  <si>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</si>
  <si>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</si>
  <si>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</si>
  <si>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</si>
  <si>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</si>
  <si>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</si>
  <si>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</si>
  <si>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</si>
  <si>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</si>
  <si>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</si>
  <si>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</si>
  <si>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</si>
  <si>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</si>
  <si>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</si>
  <si>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</si>
  <si>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</si>
  <si>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</si>
  <si>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</si>
  <si>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</si>
  <si>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</si>
  <si>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</si>
  <si>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</si>
  <si>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</si>
  <si>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</si>
  <si>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</si>
  <si>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</si>
  <si>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</si>
  <si>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</si>
  <si>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</si>
  <si>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</si>
  <si>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</si>
  <si>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</si>
  <si>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</si>
  <si>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</si>
  <si>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</si>
  <si>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</si>
  <si>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</si>
  <si>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</si>
  <si>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</si>
  <si>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</si>
  <si>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</si>
  <si>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</si>
  <si>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</si>
  <si>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</si>
  <si>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</si>
  <si>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</si>
  <si>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</si>
  <si>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</si>
  <si>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</si>
  <si>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</si>
  <si>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</si>
  <si>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</si>
  <si>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</si>
  <si>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</si>
  <si>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</si>
  <si>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</si>
  <si>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</si>
  <si>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</si>
  <si>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</si>
  <si>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</si>
  <si>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</si>
  <si>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</si>
  <si>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</si>
  <si>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</si>
  <si>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</si>
  <si>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</si>
  <si>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</si>
  <si>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</si>
  <si>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</si>
  <si>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</si>
  <si>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</si>
  <si>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</si>
  <si>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</si>
  <si>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</si>
  <si>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</si>
  <si>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</si>
  <si>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</si>
  <si>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</si>
  <si>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</si>
  <si>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</si>
  <si>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</si>
  <si>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</si>
  <si>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</si>
  <si>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</si>
  <si>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</si>
  <si>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</si>
  <si>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</si>
  <si>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</si>
  <si>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</si>
  <si>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</si>
  <si>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</si>
  <si>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</si>
  <si>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</si>
  <si>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</si>
  <si>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</si>
  <si>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</si>
  <si>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</si>
  <si>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</si>
  <si>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</si>
  <si>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</si>
  <si>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</si>
  <si>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</si>
  <si>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</si>
  <si>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</si>
  <si>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</si>
  <si>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</si>
  <si>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</si>
  <si>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</si>
  <si>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</si>
  <si>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</si>
  <si>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</si>
  <si>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</si>
  <si>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</si>
  <si>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</si>
  <si>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</si>
  <si>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</si>
  <si>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</si>
  <si>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</si>
  <si>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</si>
  <si>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</si>
  <si>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</si>
  <si>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</si>
  <si>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</si>
  <si>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</si>
  <si>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</si>
  <si>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</si>
  <si>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</si>
  <si>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</si>
  <si>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</si>
  <si>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</si>
  <si>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</si>
  <si>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</si>
  <si>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</si>
  <si>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</si>
  <si>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</si>
  <si>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</si>
  <si>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</si>
  <si>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</si>
  <si>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</si>
  <si>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</si>
  <si>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</si>
  <si>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</si>
  <si>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</si>
  <si>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</si>
  <si>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</si>
  <si>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</si>
  <si>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</si>
  <si>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</si>
  <si>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</si>
  <si>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</si>
  <si>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</si>
  <si>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</si>
  <si>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</si>
  <si>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</si>
  <si>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</si>
  <si>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</si>
  <si>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</si>
  <si>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</si>
  <si>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</si>
  <si>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</si>
  <si>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</si>
  <si>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</si>
  <si>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</si>
  <si>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</si>
  <si>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</si>
  <si>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</si>
  <si>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</si>
  <si>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</si>
  <si>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</si>
  <si>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</si>
  <si>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</si>
  <si>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</si>
  <si>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</si>
  <si>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</si>
  <si>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</si>
  <si>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</si>
  <si>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</si>
  <si>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</si>
  <si>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</si>
  <si>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</si>
  <si>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</si>
  <si>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</si>
  <si>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</si>
  <si>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</si>
  <si>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</si>
  <si>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</si>
  <si>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</si>
  <si>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</si>
  <si>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</si>
  <si>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</si>
  <si>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</si>
  <si>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</si>
  <si>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</si>
  <si>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</si>
  <si>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</si>
  <si>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</si>
  <si>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</si>
  <si>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</si>
  <si>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</si>
  <si>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</si>
  <si>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</si>
  <si>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</si>
  <si>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</si>
  <si>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</si>
  <si>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</si>
  <si>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</si>
  <si>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</si>
  <si>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</si>
  <si>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</si>
  <si>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</si>
  <si>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</si>
  <si>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</si>
  <si>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</si>
  <si>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</si>
  <si>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</si>
  <si>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</si>
  <si>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</si>
  <si>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</si>
  <si>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</si>
  <si>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</si>
  <si>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</si>
  <si>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</si>
  <si>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</si>
  <si>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</si>
  <si>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</si>
  <si>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</si>
  <si>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</si>
  <si>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</si>
  <si>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</si>
  <si>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</si>
  <si>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</si>
  <si>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</si>
  <si>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</si>
  <si>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</si>
  <si>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</si>
  <si>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</si>
  <si>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</si>
  <si>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</si>
  <si>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</si>
  <si>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</si>
  <si>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</si>
  <si>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</si>
  <si>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</si>
  <si>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</si>
  <si>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</si>
  <si>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</si>
  <si>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</si>
  <si>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</si>
  <si>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</si>
  <si>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</si>
  <si>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</si>
  <si>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</si>
  <si>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</si>
  <si>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</si>
  <si>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</si>
  <si>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</si>
  <si>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</si>
  <si>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</si>
  <si>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</si>
  <si>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</si>
  <si>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</si>
  <si>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</si>
  <si>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</si>
  <si>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</si>
  <si>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</si>
  <si>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</si>
  <si>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</si>
  <si>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</si>
  <si>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</si>
  <si>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</si>
  <si>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</si>
  <si>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</si>
  <si>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</si>
  <si>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</si>
  <si>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</si>
  <si>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</si>
  <si>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</si>
  <si>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</si>
  <si>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</si>
  <si>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</si>
  <si>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</si>
  <si>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</si>
  <si>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</si>
  <si>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</si>
  <si>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</si>
  <si>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</si>
  <si>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</si>
  <si>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</si>
  <si>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</si>
  <si>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</si>
  <si>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</si>
  <si>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</si>
  <si>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</si>
  <si>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</si>
  <si>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</si>
  <si>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</si>
  <si>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</si>
  <si>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</si>
  <si>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</si>
  <si>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</si>
  <si>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</si>
  <si>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</si>
  <si>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</si>
  <si>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</si>
  <si>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</si>
  <si>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</si>
  <si>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</si>
  <si>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</si>
  <si>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</si>
  <si>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</si>
  <si>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</si>
  <si>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</si>
  <si>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</si>
  <si>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</si>
  <si>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</si>
  <si>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</si>
  <si>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</si>
  <si>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</si>
  <si>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</si>
  <si>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</si>
  <si>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</si>
  <si>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</si>
  <si>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</si>
  <si>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</si>
  <si>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</si>
  <si>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</si>
  <si>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</si>
  <si>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</si>
  <si>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</si>
  <si>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</si>
  <si>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</si>
  <si>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</si>
  <si>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</si>
  <si>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</si>
  <si>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</si>
  <si>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</si>
  <si>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</si>
  <si>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</si>
  <si>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</si>
  <si>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</si>
  <si>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</si>
  <si>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</si>
  <si>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</si>
  <si>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</si>
  <si>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</si>
  <si>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</si>
  <si>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</si>
  <si>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</si>
  <si>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</si>
  <si>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</si>
  <si>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</si>
  <si>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</si>
  <si>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</si>
  <si>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</si>
  <si>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</si>
  <si>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</si>
  <si>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</si>
  <si>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</si>
  <si>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</si>
  <si>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</si>
  <si>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</si>
  <si>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</si>
  <si>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</si>
  <si>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</si>
  <si>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</si>
  <si>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</si>
  <si>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</si>
  <si>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</si>
  <si>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</si>
  <si>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</si>
  <si>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</si>
  <si>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</si>
  <si>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</si>
  <si>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</si>
  <si>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</si>
  <si>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</si>
  <si>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</si>
  <si>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</si>
  <si>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</si>
  <si>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</si>
  <si>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</si>
  <si>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</si>
  <si>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</si>
  <si>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</si>
  <si>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</si>
  <si>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</si>
  <si>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</si>
  <si>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</si>
  <si>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</si>
  <si>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</si>
  <si>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</si>
  <si>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</si>
  <si>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</si>
  <si>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</si>
  <si>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</si>
  <si>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</si>
  <si>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</si>
  <si>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</si>
  <si>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</si>
  <si>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</si>
  <si>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</si>
  <si>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</si>
  <si>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</si>
  <si>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</si>
  <si>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</si>
  <si>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</si>
  <si>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</si>
  <si>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</si>
  <si>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</si>
  <si>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</si>
  <si>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</si>
  <si>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</si>
  <si>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</si>
  <si>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</si>
  <si>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</si>
  <si>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</si>
  <si>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</si>
  <si>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</si>
  <si>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</si>
  <si>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</si>
  <si>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</si>
  <si>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</si>
  <si>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</si>
  <si>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</si>
  <si>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</si>
  <si>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</si>
  <si>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</si>
  <si>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</si>
  <si>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</si>
  <si>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</si>
  <si>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</si>
  <si>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</si>
  <si>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</si>
  <si>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</si>
  <si>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</si>
  <si>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</si>
  <si>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</si>
  <si>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</si>
  <si>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</si>
  <si>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</si>
  <si>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</si>
  <si>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</si>
  <si>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</si>
  <si>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</si>
  <si>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</si>
  <si>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</si>
  <si>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</si>
  <si>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</si>
  <si>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</si>
  <si>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</si>
  <si>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</si>
  <si>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</si>
  <si>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</si>
  <si>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</si>
  <si>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</si>
  <si>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</si>
  <si>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</si>
  <si>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</si>
  <si>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</si>
  <si>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</si>
  <si>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</si>
  <si>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</si>
  <si>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</si>
  <si>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</si>
  <si>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</si>
  <si>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</si>
  <si>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</si>
  <si>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</si>
  <si>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</si>
  <si>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</si>
  <si>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</si>
  <si>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</si>
  <si>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</si>
  <si>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</si>
  <si>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</si>
  <si>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</si>
  <si>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</si>
  <si>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</si>
  <si>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</si>
  <si>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</si>
  <si>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</si>
  <si>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</si>
  <si>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</si>
  <si>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</si>
  <si>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</si>
  <si>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</si>
  <si>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</si>
  <si>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</si>
  <si>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</si>
  <si>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</si>
  <si>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</si>
  <si>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</si>
  <si>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</si>
  <si>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</si>
  <si>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</si>
  <si>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</si>
  <si>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</si>
  <si>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</si>
  <si>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</si>
  <si>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</si>
  <si>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</si>
  <si>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</si>
  <si>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</si>
  <si>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</si>
  <si>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</si>
  <si>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</si>
  <si>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</si>
  <si>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</si>
  <si>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</si>
  <si>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</si>
  <si>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</si>
  <si>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</si>
  <si>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</si>
  <si>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</si>
  <si>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</si>
  <si>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</si>
  <si>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</si>
  <si>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</si>
  <si>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</si>
  <si>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</si>
  <si>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</si>
  <si>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</si>
  <si>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</si>
  <si>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</si>
  <si>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</si>
  <si>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</si>
  <si>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</si>
  <si>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</si>
  <si>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</si>
  <si>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</si>
  <si>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</si>
  <si>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</si>
  <si>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</si>
  <si>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</si>
  <si>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</si>
  <si>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</si>
  <si>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</si>
  <si>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</si>
  <si>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</si>
  <si>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</si>
  <si>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</si>
  <si>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</si>
  <si>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</si>
  <si>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</si>
  <si>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</si>
  <si>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</si>
  <si>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</si>
  <si>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</si>
  <si>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</si>
  <si>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</si>
  <si>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</si>
  <si>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</si>
  <si>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</si>
  <si>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</si>
  <si>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</si>
  <si>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</si>
  <si>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</si>
  <si>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</si>
  <si>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</si>
  <si>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</si>
  <si>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</si>
  <si>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</si>
  <si>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</si>
  <si>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</si>
  <si>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</si>
  <si>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</si>
  <si>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</si>
  <si>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</si>
  <si>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</si>
  <si>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</si>
  <si>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</si>
  <si>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</si>
  <si>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</si>
  <si>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</si>
  <si>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</si>
  <si>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</si>
  <si>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</si>
  <si>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</si>
  <si>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</si>
  <si>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</si>
  <si>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</si>
  <si>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</si>
  <si>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</si>
  <si>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</si>
  <si>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</si>
  <si>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</si>
  <si>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</si>
  <si>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</si>
  <si>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</si>
  <si>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</si>
  <si>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</si>
  <si>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</si>
  <si>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</si>
  <si>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</si>
  <si>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</si>
  <si>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</si>
  <si>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</si>
  <si>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</si>
  <si>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</si>
  <si>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</si>
  <si>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</si>
  <si>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</si>
  <si>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</si>
  <si>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</si>
  <si>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</si>
  <si>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</si>
  <si>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</si>
  <si>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</si>
  <si>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</si>
  <si>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</si>
  <si>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</si>
  <si>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</si>
  <si>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</si>
  <si>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</si>
  <si>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</si>
  <si>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</si>
  <si>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</si>
  <si>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</si>
  <si>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</si>
  <si>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</si>
  <si>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</si>
  <si>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</si>
  <si>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</si>
  <si>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</si>
  <si>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</si>
  <si>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</si>
  <si>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</si>
  <si>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</si>
  <si>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</si>
  <si>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</si>
  <si>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</si>
  <si>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</si>
  <si>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</si>
  <si>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</si>
  <si>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</si>
  <si>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</si>
  <si>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</si>
  <si>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</si>
  <si>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</si>
  <si>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</si>
  <si>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</si>
  <si>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</si>
  <si>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</si>
  <si>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</si>
  <si>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</si>
  <si>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</si>
  <si>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</si>
  <si>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</si>
  <si>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</si>
  <si>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</si>
  <si>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</si>
  <si>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</si>
  <si>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</si>
  <si>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</si>
  <si>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</si>
  <si>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</si>
  <si>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</si>
  <si>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</si>
  <si>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</si>
  <si>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</si>
  <si>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</si>
  <si>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</si>
  <si>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</si>
  <si>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</si>
  <si>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</si>
  <si>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</si>
  <si>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</si>
  <si>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</si>
  <si>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</si>
  <si>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</si>
  <si>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</si>
  <si>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</si>
  <si>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</si>
  <si>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</si>
  <si>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</si>
  <si>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</si>
  <si>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</si>
  <si>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</si>
  <si>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</si>
  <si>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</si>
  <si>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</si>
  <si>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</si>
  <si>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</si>
  <si>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</si>
  <si>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</si>
  <si>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</si>
  <si>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</si>
  <si>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</si>
  <si>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</si>
  <si>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</si>
  <si>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</si>
  <si>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</si>
  <si>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</si>
  <si>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</si>
  <si>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</si>
  <si>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</si>
  <si>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</si>
  <si>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</si>
  <si>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</si>
  <si>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</si>
  <si>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</si>
  <si>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</si>
  <si>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</si>
  <si>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</si>
  <si>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</si>
  <si>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</si>
  <si>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</si>
  <si>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</si>
  <si>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</si>
  <si>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</si>
  <si>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</si>
  <si>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</si>
  <si>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</si>
  <si>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</si>
  <si>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</si>
  <si>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</si>
  <si>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</si>
  <si>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</si>
  <si>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</si>
  <si>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</si>
  <si>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</si>
  <si>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</si>
  <si>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</si>
  <si>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</si>
  <si>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</si>
  <si>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</si>
  <si>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</si>
  <si>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</si>
  <si>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</si>
  <si>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</si>
  <si>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</si>
  <si>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</si>
  <si>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</si>
  <si>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</si>
  <si>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</si>
  <si>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</si>
  <si>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</si>
  <si>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</si>
  <si>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</si>
  <si>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</si>
  <si>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</si>
  <si>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</si>
  <si>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</si>
  <si>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</si>
  <si>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</si>
  <si>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</si>
  <si>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</si>
  <si>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</si>
  <si>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</si>
  <si>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</si>
  <si>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</si>
  <si>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</si>
  <si>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</si>
  <si>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</si>
  <si>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</si>
  <si>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</si>
  <si>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</si>
  <si>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</si>
  <si>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</si>
  <si>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</si>
  <si>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</si>
  <si>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</si>
  <si>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</si>
  <si>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</si>
  <si>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</si>
  <si>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</si>
  <si>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</si>
  <si>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</si>
  <si>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</si>
  <si>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</si>
  <si>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</si>
  <si>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</si>
  <si>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</si>
  <si>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</si>
  <si>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</si>
  <si>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</si>
  <si>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</si>
  <si>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</si>
  <si>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</si>
  <si>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</si>
  <si>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</si>
  <si>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</si>
  <si>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</si>
  <si>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</si>
  <si>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</si>
  <si>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</si>
  <si>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</si>
  <si>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</si>
  <si>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</si>
  <si>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</si>
  <si>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</si>
  <si>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</si>
  <si>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</si>
  <si>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</si>
  <si>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</si>
  <si>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</si>
  <si>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</si>
  <si>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</si>
  <si>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</si>
  <si>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</si>
  <si>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</si>
  <si>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</si>
  <si>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</si>
  <si>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</si>
  <si>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</si>
  <si>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</si>
  <si>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</si>
  <si>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</si>
  <si>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</si>
  <si>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</si>
  <si>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</si>
  <si>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</si>
  <si>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</si>
  <si>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</si>
  <si>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</si>
  <si>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</si>
  <si>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</si>
  <si>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</si>
  <si>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</si>
  <si>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</si>
  <si>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</si>
  <si>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</si>
  <si>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</si>
  <si>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</si>
  <si>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</si>
  <si>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</si>
  <si>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</si>
  <si>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</si>
  <si>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</si>
  <si>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</si>
  <si>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</si>
  <si>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</si>
  <si>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</si>
  <si>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</si>
  <si>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</si>
  <si>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</si>
  <si>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</si>
  <si>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</si>
  <si>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</si>
  <si>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</si>
  <si>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</si>
  <si>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</si>
  <si>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</si>
  <si>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</si>
  <si>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</si>
  <si>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</si>
  <si>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</si>
  <si>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</si>
  <si>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</si>
  <si>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</si>
  <si>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</si>
  <si>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</si>
  <si>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</si>
  <si>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</si>
  <si>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</si>
  <si>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</si>
  <si>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</si>
  <si>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</si>
  <si>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</si>
  <si>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</si>
  <si>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</si>
  <si>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</si>
  <si>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</si>
  <si>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</si>
  <si>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</si>
  <si>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</si>
  <si>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</si>
  <si>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</si>
  <si>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</si>
  <si>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</si>
  <si>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</si>
  <si>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</si>
  <si>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</si>
  <si>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</si>
  <si>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</si>
  <si>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</si>
  <si>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</si>
  <si>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</si>
  <si>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</si>
  <si>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</si>
  <si>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</si>
  <si>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</si>
  <si>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</si>
  <si>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</si>
  <si>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</si>
  <si>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</si>
  <si>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</si>
  <si>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</si>
  <si>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</si>
  <si>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</si>
  <si>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</si>
  <si>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</si>
  <si>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</si>
  <si>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</si>
  <si>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</si>
  <si>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</si>
  <si>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</si>
  <si>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</si>
  <si>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</si>
  <si>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</si>
  <si>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</si>
  <si>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</si>
  <si>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</si>
  <si>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</si>
  <si>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</si>
  <si>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</si>
  <si>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</si>
  <si>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</si>
  <si>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</si>
  <si>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</si>
  <si>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</si>
  <si>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</si>
  <si>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</si>
  <si>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</si>
  <si>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</si>
  <si>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</si>
  <si>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</si>
  <si>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</si>
  <si>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</si>
  <si>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</si>
  <si>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</si>
  <si>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</si>
  <si>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</si>
  <si>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</si>
  <si>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</si>
  <si>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</si>
  <si>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</si>
  <si>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</si>
  <si>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</si>
  <si>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</si>
  <si>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</si>
  <si>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</si>
  <si>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</si>
  <si>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</si>
  <si>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</si>
  <si>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</si>
  <si>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</si>
  <si>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</si>
  <si>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</si>
  <si>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</si>
  <si>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</si>
  <si>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</si>
  <si>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</si>
  <si>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</si>
  <si>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</si>
  <si>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</si>
  <si>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</si>
  <si>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</si>
  <si>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</si>
  <si>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</si>
  <si>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</si>
  <si>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</si>
  <si>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</si>
  <si>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</si>
  <si>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</si>
  <si>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</si>
  <si>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</si>
  <si>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</si>
  <si>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</si>
  <si>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</si>
  <si>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</si>
  <si>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</si>
  <si>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</si>
  <si>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</si>
  <si>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</si>
  <si>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</si>
  <si>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</si>
  <si>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</si>
  <si>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</si>
  <si>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</si>
  <si>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</si>
  <si>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</si>
  <si>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</si>
  <si>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</si>
  <si>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</si>
  <si>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</si>
  <si>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</si>
  <si>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</si>
  <si>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</si>
  <si>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</si>
  <si>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</si>
  <si>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</si>
  <si>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</si>
  <si>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</si>
  <si>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</si>
  <si>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</si>
  <si>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</si>
  <si>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</si>
  <si>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</si>
  <si>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</si>
  <si>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</si>
  <si>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</si>
  <si>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</si>
  <si>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</si>
  <si>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</si>
  <si>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</si>
  <si>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</si>
  <si>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</si>
  <si>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</si>
  <si>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</si>
  <si>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</si>
  <si>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</si>
  <si>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</si>
  <si>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</si>
  <si>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</si>
  <si>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</si>
  <si>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</si>
  <si>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</si>
  <si>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</si>
  <si>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</si>
  <si>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</si>
  <si>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</si>
  <si>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</si>
  <si>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</si>
  <si>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</si>
  <si>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</si>
  <si>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</si>
  <si>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</si>
  <si>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</si>
  <si>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</si>
  <si>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</si>
  <si>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</si>
  <si>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</si>
  <si>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</si>
  <si>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</si>
  <si>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</si>
  <si>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</si>
  <si>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</si>
  <si>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</si>
  <si>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</si>
  <si>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</si>
  <si>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</si>
  <si>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</si>
  <si>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</si>
  <si>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</si>
  <si>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</si>
  <si>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</si>
  <si>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</si>
  <si>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</si>
  <si>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</si>
  <si>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</si>
  <si>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</si>
  <si>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</si>
  <si>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</si>
  <si>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</si>
  <si>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</si>
  <si>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</si>
  <si>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</si>
  <si>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</si>
  <si>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</si>
  <si>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</si>
  <si>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</si>
  <si>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</si>
  <si>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</si>
  <si>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</si>
  <si>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</si>
  <si>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</si>
  <si>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</si>
  <si>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</si>
  <si>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</si>
  <si>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</si>
  <si>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</si>
  <si>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</si>
  <si>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</si>
  <si>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</si>
  <si>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</si>
  <si>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</si>
  <si>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</si>
  <si>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</si>
  <si>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</si>
  <si>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</si>
  <si>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</si>
  <si>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</si>
  <si>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</si>
  <si>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</si>
  <si>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</si>
  <si>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</si>
  <si>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</si>
  <si>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</si>
  <si>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</si>
  <si>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</si>
  <si>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</si>
  <si>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</si>
  <si>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</si>
  <si>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</si>
  <si>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</si>
  <si>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</si>
  <si>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</si>
  <si>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</si>
  <si>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</si>
  <si>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</si>
  <si>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</si>
  <si>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</si>
  <si>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</si>
  <si>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</si>
  <si>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</si>
  <si>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</si>
  <si>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</si>
  <si>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</si>
  <si>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</si>
  <si>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</si>
  <si>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</si>
  <si>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</si>
  <si>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</si>
  <si>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</si>
  <si>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</si>
  <si>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</si>
  <si>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</si>
  <si>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</si>
  <si>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</si>
  <si>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</si>
  <si>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</si>
  <si>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</si>
  <si>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</si>
  <si>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</si>
  <si>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</si>
  <si>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</si>
  <si>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</si>
  <si>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</si>
  <si>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</si>
  <si>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</si>
  <si>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</si>
  <si>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</si>
  <si>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</si>
  <si>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</si>
  <si>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</si>
  <si>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</si>
  <si>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</si>
  <si>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</si>
  <si>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</si>
  <si>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</si>
  <si>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</si>
  <si>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</si>
  <si>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</si>
  <si>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</si>
  <si>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</si>
  <si>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</si>
  <si>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</si>
  <si>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</si>
  <si>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</si>
  <si>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</si>
  <si>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</si>
  <si>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</si>
  <si>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</si>
  <si>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</si>
  <si>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</si>
  <si>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</si>
  <si>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</si>
  <si>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</si>
  <si>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</si>
  <si>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</si>
  <si>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</si>
  <si>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</si>
  <si>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</si>
  <si>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</si>
  <si>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</si>
  <si>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</si>
  <si>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</si>
  <si>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</si>
  <si>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</si>
  <si>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</si>
  <si>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</si>
  <si>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</si>
  <si>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</si>
  <si>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</si>
  <si>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</si>
  <si>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</si>
  <si>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</si>
  <si>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</si>
  <si>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</si>
  <si>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</si>
  <si>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</si>
  <si>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</si>
  <si>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</si>
  <si>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</si>
  <si>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</si>
  <si>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</si>
  <si>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</si>
  <si>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</si>
  <si>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</si>
  <si>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</si>
  <si>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</si>
  <si>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</si>
  <si>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</si>
  <si>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</si>
  <si>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</si>
  <si>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</si>
  <si>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</si>
  <si>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</si>
  <si>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</si>
  <si>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</si>
  <si>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</si>
  <si>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</si>
  <si>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</si>
  <si>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</si>
  <si>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</si>
  <si>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</si>
  <si>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</si>
  <si>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</si>
  <si>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</si>
  <si>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</si>
  <si>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</si>
  <si>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</si>
  <si>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</si>
  <si>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</si>
  <si>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</si>
  <si>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</si>
  <si>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</si>
  <si>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</si>
  <si>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</si>
  <si>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</si>
  <si>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</si>
  <si>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</si>
  <si>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</si>
  <si>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</si>
  <si>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</si>
  <si>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</si>
  <si>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</si>
  <si>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</si>
  <si>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</si>
  <si>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</si>
  <si>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</si>
  <si>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</si>
  <si>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</si>
  <si>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</si>
  <si>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</si>
  <si>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</si>
  <si>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</si>
  <si>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</si>
  <si>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</si>
  <si>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</si>
  <si>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</si>
  <si>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</si>
  <si>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</si>
  <si>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</si>
  <si>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</si>
  <si>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</si>
  <si>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</si>
  <si>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</si>
  <si>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</si>
  <si>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</si>
  <si>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</si>
  <si>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</si>
  <si>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</si>
  <si>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</si>
  <si>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</si>
  <si>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</si>
  <si>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</si>
  <si>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</si>
  <si>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</si>
  <si>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</si>
  <si>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</si>
  <si>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</si>
  <si>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</si>
  <si>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</si>
  <si>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</si>
  <si>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</si>
  <si>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</si>
  <si>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</si>
  <si>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</si>
  <si>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</si>
  <si>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</si>
  <si>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</si>
  <si>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</si>
  <si>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</si>
  <si>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</si>
  <si>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</si>
  <si>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</si>
  <si>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</si>
  <si>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</si>
  <si>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</si>
  <si>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</si>
  <si>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</si>
  <si>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</si>
  <si>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</si>
  <si>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</si>
  <si>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</si>
  <si>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</si>
  <si>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</si>
  <si>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</si>
  <si>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</si>
  <si>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</si>
  <si>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</si>
  <si>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</si>
  <si>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</si>
  <si>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</si>
  <si>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</si>
  <si>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</si>
  <si>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</si>
  <si>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</si>
  <si>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</si>
  <si>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</si>
  <si>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</si>
  <si>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</si>
  <si>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</si>
  <si>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</si>
  <si>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</si>
  <si>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</si>
  <si>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</si>
  <si>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</si>
  <si>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</si>
  <si>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</si>
  <si>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</si>
  <si>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</si>
  <si>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</si>
  <si>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</si>
  <si>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</si>
  <si>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</si>
  <si>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</si>
  <si>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</si>
  <si>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</si>
  <si>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</si>
  <si>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</si>
  <si>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</si>
  <si>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</si>
  <si>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</si>
  <si>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</si>
  <si>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</si>
  <si>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</si>
  <si>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</si>
  <si>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</si>
  <si>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</si>
  <si>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</si>
  <si>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</si>
  <si>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</si>
  <si>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</si>
  <si>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</si>
  <si>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</si>
  <si>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</si>
  <si>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</si>
  <si>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</si>
  <si>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</si>
  <si>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</si>
  <si>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</si>
  <si>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</si>
  <si>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</si>
  <si>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</si>
  <si>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</si>
  <si>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</si>
  <si>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</si>
  <si>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</si>
  <si>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</si>
  <si>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</si>
  <si>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</si>
  <si>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</si>
  <si>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</si>
  <si>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</si>
  <si>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</si>
  <si>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</si>
  <si>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</si>
  <si>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</si>
  <si>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</si>
  <si>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</si>
  <si>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</si>
  <si>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</si>
  <si>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</si>
  <si>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</si>
  <si>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</si>
  <si>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</si>
  <si>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</si>
  <si>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</si>
  <si>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</si>
  <si>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</si>
  <si>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</si>
  <si>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</si>
  <si>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</si>
  <si>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</si>
  <si>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</si>
  <si>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</si>
  <si>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</si>
  <si>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</si>
  <si>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</si>
  <si>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</si>
  <si>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</si>
  <si>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</si>
  <si>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</si>
  <si>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</si>
  <si>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</si>
  <si>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</si>
  <si>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</si>
  <si>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</si>
  <si>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</si>
  <si>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</si>
  <si>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</si>
  <si>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</si>
  <si>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</si>
  <si>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</si>
  <si>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</si>
  <si>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</si>
  <si>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</si>
  <si>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</si>
  <si>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</si>
  <si>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</si>
  <si>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</si>
  <si>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</si>
  <si>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</si>
  <si>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</si>
  <si>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</si>
  <si>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</si>
  <si>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</si>
  <si>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</si>
  <si>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</si>
  <si>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</si>
  <si>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</si>
  <si>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</si>
  <si>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</si>
  <si>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</si>
  <si>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</si>
  <si>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</si>
  <si>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</si>
  <si>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</si>
  <si>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</si>
  <si>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</si>
  <si>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</si>
  <si>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</si>
  <si>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</si>
  <si>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</si>
  <si>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</si>
  <si>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</si>
  <si>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</si>
  <si>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</si>
  <si>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</si>
  <si>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</si>
  <si>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</si>
  <si>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</si>
  <si>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</si>
  <si>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</si>
  <si>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</si>
  <si>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</si>
  <si>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</si>
  <si>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</si>
  <si>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</si>
  <si>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</si>
  <si>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</si>
  <si>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</si>
  <si>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</si>
  <si>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</si>
  <si>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</si>
  <si>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</si>
  <si>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</si>
  <si>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</si>
  <si>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</si>
  <si>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</si>
  <si>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</si>
  <si>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</si>
  <si>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</si>
  <si>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</si>
  <si>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</si>
  <si>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</si>
  <si>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</si>
  <si>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</si>
  <si>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</si>
  <si>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</si>
  <si>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</si>
  <si>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</si>
  <si>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</si>
  <si>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</si>
  <si>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</si>
  <si>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</si>
  <si>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</si>
  <si>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</si>
  <si>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</si>
  <si>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</si>
  <si>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</si>
  <si>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</si>
  <si>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</si>
  <si>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</si>
  <si>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</si>
  <si>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</si>
  <si>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</si>
  <si>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</si>
  <si>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</si>
  <si>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</si>
  <si>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</si>
  <si>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</si>
  <si>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</si>
  <si>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</si>
  <si>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</si>
  <si>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</si>
  <si>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</si>
  <si>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</si>
  <si>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</si>
  <si>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</si>
  <si>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</si>
  <si>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</si>
  <si>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</si>
  <si>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</si>
  <si>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</si>
  <si>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</si>
  <si>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</si>
  <si>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</si>
  <si>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</si>
  <si>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</si>
  <si>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</si>
  <si>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</si>
  <si>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</si>
  <si>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</si>
  <si>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</si>
  <si>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</si>
  <si>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</si>
  <si>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</si>
  <si>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</si>
  <si>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</si>
  <si>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</si>
  <si>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</si>
  <si>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</si>
  <si>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</si>
  <si>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</si>
  <si>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</si>
  <si>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</si>
  <si>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</si>
  <si>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</si>
  <si>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</si>
  <si>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</si>
  <si>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</si>
  <si>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</si>
  <si>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</si>
  <si>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</si>
  <si>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</si>
  <si>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</si>
  <si>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</si>
  <si>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</si>
  <si>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</si>
  <si>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</si>
  <si>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</si>
  <si>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</si>
  <si>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</si>
  <si>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</si>
  <si>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</si>
  <si>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</si>
  <si>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</si>
  <si>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</si>
  <si>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</si>
  <si>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</si>
  <si>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</si>
  <si>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</si>
  <si>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</si>
  <si>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</si>
  <si>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</si>
  <si>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</si>
  <si>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</si>
  <si>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</si>
  <si>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</si>
  <si>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</si>
  <si>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</si>
  <si>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</si>
  <si>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</si>
  <si>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</si>
  <si>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</si>
  <si>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</si>
  <si>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</si>
  <si>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</si>
  <si>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</si>
  <si>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</si>
  <si>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</si>
  <si>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</si>
  <si>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</si>
  <si>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</si>
  <si>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</si>
  <si>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</si>
  <si>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</si>
  <si>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</si>
  <si>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</si>
  <si>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</si>
  <si>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</si>
  <si>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</si>
  <si>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</si>
  <si>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</si>
  <si>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</si>
  <si>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</si>
  <si>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</si>
  <si>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</si>
  <si>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</si>
  <si>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</si>
  <si>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</si>
  <si>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</si>
  <si>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</si>
  <si>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</si>
  <si>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</si>
  <si>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</si>
  <si>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</si>
  <si>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</si>
  <si>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</si>
  <si>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</si>
  <si>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</si>
  <si>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</si>
  <si>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</si>
  <si>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</si>
  <si>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</si>
  <si>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</si>
  <si>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</si>
  <si>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</si>
  <si>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</si>
  <si>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</si>
  <si>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</si>
  <si>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</si>
  <si>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</si>
  <si>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</si>
  <si>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</si>
  <si>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</si>
  <si>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</si>
  <si>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</si>
  <si>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</si>
  <si>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</si>
  <si>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</si>
  <si>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</si>
  <si>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</si>
  <si>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</si>
  <si>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</si>
  <si>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</si>
  <si>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</si>
  <si>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</si>
  <si>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</si>
  <si>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</si>
  <si>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</si>
  <si>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</si>
  <si>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</si>
  <si>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</si>
  <si>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</si>
  <si>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</si>
  <si>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</si>
  <si>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</si>
  <si>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</si>
  <si>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</si>
  <si>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</si>
  <si>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</si>
  <si>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</si>
  <si>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</si>
  <si>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</si>
  <si>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</si>
  <si>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</si>
  <si>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</si>
  <si>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</si>
  <si>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</si>
  <si>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</si>
  <si>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</si>
  <si>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</si>
  <si>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</si>
  <si>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</si>
  <si>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</si>
  <si>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</si>
  <si>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</si>
  <si>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</si>
  <si>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</si>
  <si>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</si>
  <si>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</si>
  <si>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</si>
  <si>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</si>
  <si>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</si>
  <si>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</si>
  <si>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</si>
  <si>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</si>
  <si>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</si>
  <si>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</si>
  <si>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</si>
  <si>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</si>
  <si>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</si>
  <si>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</si>
  <si>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</si>
  <si>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</si>
  <si>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</si>
  <si>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</si>
  <si>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</si>
  <si>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</si>
  <si>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</si>
  <si>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</si>
  <si>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</si>
  <si>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</si>
  <si>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</si>
  <si>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</si>
  <si>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</si>
  <si>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</si>
  <si>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</si>
  <si>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</si>
  <si>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</si>
  <si>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</si>
  <si>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</si>
  <si>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</si>
  <si>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</si>
  <si>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</si>
  <si>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</si>
  <si>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</si>
  <si>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</si>
  <si>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</si>
  <si>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</si>
  <si>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</si>
  <si>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</si>
  <si>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</si>
  <si>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</si>
  <si>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</si>
  <si>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</si>
  <si>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</si>
  <si>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</si>
  <si>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</si>
  <si>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</si>
  <si>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</si>
  <si>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</si>
  <si>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</si>
  <si>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</si>
  <si>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</si>
  <si>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</si>
  <si>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</si>
  <si>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</si>
  <si>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</si>
  <si>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</si>
  <si>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</si>
  <si>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</si>
  <si>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</si>
  <si>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</si>
  <si>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</si>
  <si>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</si>
  <si>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</si>
  <si>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</si>
  <si>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</si>
  <si>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</si>
  <si>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</si>
  <si>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</si>
  <si>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</si>
  <si>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</si>
  <si>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</si>
  <si>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</si>
  <si>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</si>
  <si>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</si>
  <si>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</si>
  <si>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</si>
  <si>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</si>
  <si>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</si>
  <si>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</si>
  <si>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</si>
  <si>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</si>
  <si>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</si>
  <si>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</si>
  <si>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</si>
  <si>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</si>
  <si>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</si>
  <si>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</si>
  <si>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</si>
  <si>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</si>
  <si>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</si>
  <si>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</si>
  <si>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</si>
  <si>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</si>
  <si>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</si>
  <si>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</si>
  <si>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</si>
  <si>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</si>
  <si>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</si>
  <si>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</si>
  <si>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</si>
  <si>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</si>
  <si>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</si>
  <si>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</si>
  <si>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</si>
  <si>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</si>
  <si>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</si>
  <si>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</si>
  <si>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</si>
  <si>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</si>
  <si>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</si>
  <si>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</si>
  <si>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</si>
  <si>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</si>
  <si>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</si>
  <si>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</si>
  <si>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</si>
  <si>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</si>
  <si>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</si>
  <si>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</si>
  <si>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</si>
  <si>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</si>
  <si>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</si>
  <si>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</si>
  <si>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</si>
  <si>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</si>
  <si>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</si>
  <si>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</si>
  <si>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</si>
  <si>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</si>
  <si>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</si>
  <si>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</si>
  <si>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</si>
  <si>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</si>
  <si>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</si>
  <si>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</si>
  <si>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</si>
  <si>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</si>
  <si>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</si>
  <si>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</si>
  <si>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</si>
  <si>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</si>
  <si>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</si>
  <si>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</si>
  <si>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</si>
  <si>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</si>
  <si>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</si>
  <si>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</si>
  <si>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</si>
  <si>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</si>
  <si>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</si>
  <si>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</si>
  <si>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</si>
  <si>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</si>
  <si>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</si>
  <si>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</si>
  <si>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</si>
  <si>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</si>
  <si>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</si>
  <si>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</si>
  <si>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</si>
  <si>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</si>
  <si>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</si>
  <si>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</si>
  <si>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</si>
  <si>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</si>
  <si>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</si>
  <si>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</si>
  <si>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</si>
  <si>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</si>
  <si>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</si>
  <si>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</si>
  <si>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</si>
  <si>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</si>
  <si>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</si>
  <si>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</si>
  <si>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</si>
  <si>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</si>
  <si>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</si>
  <si>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</si>
  <si>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</si>
  <si>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</si>
  <si>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</si>
  <si>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</si>
  <si>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</si>
  <si>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</si>
  <si>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</si>
  <si>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</si>
  <si>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</si>
  <si>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</si>
  <si>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</si>
  <si>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</si>
  <si>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</si>
  <si>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</si>
  <si>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</si>
  <si>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</si>
  <si>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</si>
  <si>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</si>
  <si>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</si>
  <si>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</si>
  <si>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</si>
  <si>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</si>
  <si>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</si>
  <si>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</si>
  <si>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</si>
  <si>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</si>
  <si>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</si>
  <si>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</si>
  <si>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</si>
  <si>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</si>
  <si>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</si>
  <si>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</si>
  <si>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</si>
  <si>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</si>
  <si>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</si>
  <si>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</si>
  <si>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</si>
  <si>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</si>
  <si>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</si>
  <si>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</si>
  <si>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</si>
  <si>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</si>
  <si>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</si>
  <si>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</si>
  <si>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</si>
  <si>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</si>
  <si>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</si>
  <si>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</si>
  <si>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</si>
  <si>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</si>
  <si>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</si>
  <si>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</si>
  <si>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</si>
  <si>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</si>
  <si>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</si>
  <si>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</si>
  <si>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</si>
  <si>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</si>
  <si>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</si>
  <si>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</si>
  <si>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</si>
  <si>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</si>
  <si>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</si>
  <si>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</si>
  <si>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</si>
  <si>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</si>
  <si>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</si>
  <si>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</si>
  <si>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</si>
  <si>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</si>
  <si>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</si>
  <si>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</si>
  <si>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</si>
  <si>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</si>
  <si>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</si>
  <si>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</si>
  <si>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</si>
  <si>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</si>
  <si>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</si>
  <si>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</si>
  <si>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</si>
  <si>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</si>
  <si>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</si>
  <si>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</si>
  <si>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</si>
  <si>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</si>
  <si>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</si>
  <si>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</si>
  <si>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</si>
  <si>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</si>
  <si>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</si>
  <si>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</si>
  <si>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</si>
  <si>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</si>
  <si>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</si>
  <si>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</si>
  <si>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</si>
  <si>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</si>
  <si>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</si>
  <si>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</si>
  <si>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</si>
  <si>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</si>
  <si>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</si>
  <si>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</si>
  <si>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</si>
  <si>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</si>
  <si>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</si>
  <si>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</si>
  <si>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</si>
  <si>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</si>
  <si>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</si>
  <si>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</si>
  <si>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</si>
  <si>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</si>
  <si>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</si>
  <si>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</si>
  <si>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</si>
  <si>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</si>
  <si>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</si>
  <si>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</si>
  <si>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</si>
  <si>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</si>
  <si>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</si>
  <si>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</si>
  <si>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</si>
  <si>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</si>
  <si>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</si>
  <si>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</si>
  <si>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</si>
  <si>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</si>
  <si>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</si>
  <si>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</si>
  <si>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</si>
  <si>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</si>
  <si>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</si>
  <si>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</si>
  <si>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</si>
  <si>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</si>
  <si>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</si>
  <si>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</si>
  <si>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</si>
  <si>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</si>
  <si>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</si>
  <si>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</si>
  <si>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</si>
  <si>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</si>
  <si>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</si>
  <si>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</si>
  <si>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</si>
  <si>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</si>
  <si>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</si>
  <si>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</si>
  <si>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</si>
  <si>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</si>
  <si>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</si>
  <si>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</si>
  <si>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</si>
  <si>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</si>
  <si>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</si>
  <si>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</si>
  <si>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</si>
  <si>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</si>
  <si>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</si>
  <si>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</si>
  <si>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</si>
  <si>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</si>
  <si>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</si>
  <si>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</si>
  <si>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</si>
  <si>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</si>
  <si>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</si>
  <si>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</si>
  <si>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</si>
  <si>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</si>
  <si>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</si>
  <si>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</si>
  <si>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</si>
  <si>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</si>
  <si>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</si>
  <si>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</si>
  <si>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</si>
  <si>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</si>
  <si>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</si>
  <si>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</si>
  <si>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</si>
  <si>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</si>
  <si>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</si>
  <si>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</si>
  <si>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</si>
  <si>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</si>
  <si>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</si>
  <si>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</si>
  <si>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</si>
  <si>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</si>
  <si>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</si>
  <si>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</si>
  <si>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</si>
  <si>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</si>
  <si>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</si>
  <si>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</si>
  <si>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</si>
  <si>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</si>
  <si>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</si>
  <si>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</si>
  <si>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</si>
  <si>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</si>
  <si>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</si>
  <si>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</si>
  <si>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</si>
  <si>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</si>
  <si>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</si>
  <si>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</si>
  <si>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</si>
  <si>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</si>
  <si>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</si>
  <si>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</si>
  <si>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</si>
  <si>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</si>
  <si>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</si>
  <si>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</si>
  <si>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</si>
  <si>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</si>
  <si>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</si>
  <si>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</si>
  <si>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</si>
  <si>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</si>
  <si>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</si>
  <si>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</si>
  <si>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</si>
  <si>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</si>
  <si>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</si>
  <si>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</si>
  <si>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</si>
  <si>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</si>
  <si>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</si>
  <si>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</si>
  <si>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</si>
  <si>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</si>
  <si>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</si>
  <si>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</si>
  <si>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</si>
  <si>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</si>
  <si>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</si>
  <si>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</si>
  <si>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</si>
  <si>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</si>
  <si>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</si>
  <si>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</si>
  <si>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</si>
  <si>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</si>
  <si>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</si>
  <si>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</si>
  <si>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</si>
  <si>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</si>
  <si>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</si>
  <si>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</si>
  <si>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</si>
  <si>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</si>
  <si>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</si>
  <si>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</si>
  <si>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</si>
  <si>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</si>
  <si>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</si>
  <si>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</si>
  <si>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</si>
  <si>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</si>
  <si>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</si>
  <si>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</si>
  <si>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</si>
  <si>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</si>
  <si>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</si>
  <si>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</si>
  <si>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</si>
  <si>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</si>
  <si>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</si>
  <si>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</si>
  <si>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</si>
  <si>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</si>
  <si>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</si>
  <si>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</si>
  <si>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</si>
  <si>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</si>
  <si>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</si>
  <si>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</si>
  <si>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</si>
  <si>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</si>
  <si>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</si>
  <si>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</si>
  <si>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</si>
  <si>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</si>
  <si>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</si>
  <si>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</si>
  <si>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</si>
  <si>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</si>
  <si>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</si>
  <si>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</si>
  <si>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</si>
  <si>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</si>
  <si>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</si>
  <si>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</si>
  <si>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</si>
  <si>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</si>
  <si>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</si>
  <si>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</si>
  <si>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</si>
  <si>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</si>
  <si>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</si>
  <si>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</si>
  <si>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</si>
  <si>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</si>
  <si>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</si>
  <si>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</si>
  <si>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</si>
  <si>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</si>
  <si>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</si>
  <si>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</si>
  <si>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</si>
  <si>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</si>
  <si>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</si>
  <si>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</si>
  <si>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</si>
  <si>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</si>
  <si>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</si>
  <si>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</si>
  <si>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</si>
  <si>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</si>
  <si>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</si>
  <si>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</si>
  <si>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</si>
  <si>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</si>
  <si>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</si>
  <si>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</si>
  <si>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</si>
  <si>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</si>
  <si>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</si>
  <si>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</si>
  <si>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</si>
  <si>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</si>
  <si>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</si>
  <si>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</si>
  <si>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</si>
  <si>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</si>
  <si>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</si>
  <si>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</si>
  <si>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</si>
  <si>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</si>
  <si>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</si>
  <si>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</si>
  <si>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</si>
  <si>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</si>
  <si>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</si>
  <si>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</si>
  <si>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</si>
  <si>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</si>
  <si>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</si>
  <si>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</si>
  <si>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</si>
  <si>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</si>
  <si>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</si>
  <si>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</si>
  <si>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</si>
  <si>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</si>
  <si>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</si>
  <si>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</si>
  <si>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</si>
  <si>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</si>
  <si>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</si>
  <si>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</si>
  <si>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</si>
  <si>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</si>
  <si>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</si>
  <si>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</si>
  <si>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</si>
  <si>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</si>
  <si>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</si>
  <si>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</si>
  <si>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</si>
  <si>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</si>
  <si>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</si>
  <si>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</si>
  <si>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</si>
  <si>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</si>
  <si>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</si>
  <si>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</si>
  <si>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</si>
  <si>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</si>
  <si>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</si>
  <si>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</si>
  <si>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</si>
  <si>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</si>
  <si>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</si>
  <si>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</si>
  <si>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</si>
  <si>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</si>
  <si>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</si>
  <si>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</si>
  <si>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</si>
  <si>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</si>
  <si>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</si>
  <si>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</si>
  <si>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</si>
  <si>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</si>
  <si>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</si>
  <si>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</si>
  <si>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</si>
  <si>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</si>
  <si>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</si>
  <si>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</si>
  <si>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</si>
  <si>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</si>
  <si>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</si>
  <si>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</si>
  <si>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</si>
  <si>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</si>
  <si>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</si>
  <si>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</si>
  <si>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</si>
  <si>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</si>
  <si>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</si>
  <si>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</si>
  <si>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</si>
  <si>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</si>
  <si>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</si>
  <si>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</si>
  <si>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</si>
  <si>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</si>
  <si>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</si>
  <si>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</si>
  <si>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</si>
  <si>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</si>
  <si>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</si>
  <si>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</si>
  <si>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</si>
  <si>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</si>
  <si>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</si>
  <si>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</si>
  <si>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</si>
  <si>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</si>
  <si>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</si>
  <si>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</si>
  <si>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</si>
  <si>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</si>
  <si>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</si>
  <si>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</si>
  <si>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</si>
  <si>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</si>
  <si>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</si>
  <si>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</si>
  <si>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</si>
  <si>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</si>
  <si>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</si>
  <si>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</si>
  <si>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</si>
  <si>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</si>
  <si>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</si>
  <si>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</si>
  <si>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</si>
  <si>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</si>
  <si>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</si>
  <si>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</si>
  <si>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</si>
  <si>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</si>
  <si>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</si>
  <si>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</si>
  <si>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</si>
  <si>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</si>
  <si>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</si>
  <si>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</si>
  <si>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</si>
  <si>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</si>
  <si>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</si>
  <si>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</si>
  <si>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</si>
  <si>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</si>
  <si>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</si>
  <si>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</si>
  <si>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</si>
  <si>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</si>
  <si>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</si>
  <si>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</si>
  <si>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</si>
  <si>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</si>
  <si>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</si>
  <si>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</si>
  <si>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</si>
  <si>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</si>
  <si>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</si>
  <si>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</si>
  <si>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</si>
  <si>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</si>
  <si>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</si>
  <si>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</si>
  <si>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</si>
  <si>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</si>
  <si>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</si>
  <si>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</si>
  <si>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</si>
  <si>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</si>
  <si>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</si>
  <si>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</si>
  <si>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</si>
  <si>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</si>
  <si>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</si>
  <si>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</si>
  <si>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</si>
  <si>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</si>
  <si>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</si>
  <si>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</si>
  <si>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</si>
  <si>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</si>
  <si>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</si>
  <si>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</si>
  <si>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</si>
  <si>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</si>
  <si>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</si>
  <si>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</si>
  <si>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</si>
  <si>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</si>
  <si>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</si>
  <si>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</si>
  <si>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</si>
  <si>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</si>
  <si>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</si>
  <si>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</si>
  <si>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</si>
  <si>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</si>
  <si>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</si>
  <si>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</si>
  <si>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</si>
  <si>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</si>
  <si>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</si>
  <si>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</si>
  <si>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</si>
  <si>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</si>
  <si>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</si>
  <si>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</si>
  <si>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</si>
  <si>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</si>
  <si>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</si>
  <si>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</si>
  <si>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</si>
  <si>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</si>
  <si>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</si>
  <si>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</si>
  <si>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</si>
  <si>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</si>
  <si>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</si>
  <si>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</si>
  <si>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</si>
  <si>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</si>
  <si>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</si>
  <si>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</si>
  <si>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</si>
  <si>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</si>
  <si>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</si>
  <si>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</si>
  <si>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</si>
  <si>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</si>
  <si>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</si>
  <si>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</si>
  <si>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</si>
  <si>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</si>
  <si>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</si>
  <si>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</si>
  <si>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</si>
  <si>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</si>
  <si>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</si>
  <si>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</si>
  <si>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</si>
  <si>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</si>
  <si>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</si>
  <si>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</si>
  <si>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</si>
  <si>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</si>
  <si>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</si>
  <si>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</si>
  <si>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</si>
  <si>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</si>
  <si>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</si>
  <si>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</si>
  <si>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</si>
  <si>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</si>
  <si>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</si>
  <si>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</si>
  <si>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</si>
  <si>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</si>
  <si>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</si>
  <si>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</si>
  <si>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</si>
  <si>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</si>
  <si>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</si>
  <si>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</si>
  <si>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</si>
  <si>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</si>
  <si>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</si>
  <si>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</si>
  <si>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</si>
  <si>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</si>
  <si>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</si>
  <si>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</si>
  <si>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</si>
  <si>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</si>
  <si>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</si>
  <si>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</si>
  <si>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</si>
  <si>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</si>
  <si>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</si>
  <si>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</si>
  <si>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</si>
  <si>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</si>
  <si>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</si>
  <si>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</si>
  <si>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</si>
  <si>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</si>
  <si>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</si>
  <si>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</si>
  <si>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</si>
  <si>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</si>
  <si>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</si>
  <si>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</si>
  <si>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</si>
  <si>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</si>
  <si>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</si>
  <si>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</si>
  <si>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</si>
  <si>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</si>
  <si>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</si>
  <si>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</si>
  <si>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</si>
  <si>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</si>
  <si>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</si>
  <si>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</si>
  <si>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</si>
  <si>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</si>
  <si>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</si>
  <si>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</si>
  <si>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</si>
  <si>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</si>
  <si>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</si>
  <si>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</si>
  <si>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</si>
  <si>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</si>
  <si>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</si>
  <si>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</si>
  <si>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</si>
  <si>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</si>
  <si>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</si>
  <si>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</si>
  <si>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</si>
  <si>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</si>
  <si>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</si>
  <si>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</si>
  <si>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</si>
  <si>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</si>
  <si>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</si>
  <si>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</si>
  <si>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</si>
  <si>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</si>
  <si>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</si>
  <si>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</si>
  <si>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</si>
  <si>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</si>
  <si>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</si>
  <si>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</si>
  <si>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</si>
  <si>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</si>
  <si>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</si>
  <si>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</si>
  <si>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</si>
  <si>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</si>
  <si>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</si>
  <si>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</si>
  <si>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</si>
  <si>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</si>
  <si>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</si>
  <si>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</si>
  <si>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</si>
  <si>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</si>
  <si>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</si>
  <si>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</si>
  <si>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</si>
  <si>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</si>
  <si>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</si>
  <si>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</si>
  <si>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</si>
  <si>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</si>
  <si>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</si>
  <si>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</si>
  <si>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</si>
  <si>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</si>
  <si>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</si>
  <si>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</si>
  <si>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</si>
  <si>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</si>
  <si>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</si>
  <si>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</si>
  <si>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</si>
  <si>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</si>
  <si>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</si>
  <si>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</si>
  <si>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</si>
  <si>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</si>
  <si>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</si>
  <si>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</si>
  <si>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</si>
  <si>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</si>
  <si>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</si>
  <si>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</si>
  <si>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</si>
  <si>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</si>
  <si>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</si>
  <si>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</si>
  <si>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</si>
  <si>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</si>
  <si>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</si>
  <si>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</si>
  <si>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</si>
  <si>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</si>
  <si>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</si>
  <si>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</si>
  <si>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</si>
  <si>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</si>
  <si>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</si>
  <si>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</si>
  <si>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</si>
  <si>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</si>
  <si>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</si>
  <si>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</si>
  <si>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</si>
  <si>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</si>
  <si>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</si>
  <si>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</si>
  <si>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</si>
  <si>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</si>
  <si>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</si>
  <si>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</si>
  <si>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</si>
  <si>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</si>
  <si>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</si>
  <si>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</si>
  <si>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</si>
  <si>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</si>
  <si>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</si>
  <si>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</si>
  <si>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</si>
  <si>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</si>
  <si>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</si>
  <si>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</si>
  <si>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</si>
  <si>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</si>
  <si>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</si>
  <si>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</si>
  <si>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</si>
  <si>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</si>
  <si>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</si>
  <si>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</si>
  <si>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</si>
  <si>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</si>
  <si>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</si>
  <si>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</si>
  <si>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</si>
  <si>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</si>
  <si>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</si>
  <si>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</si>
  <si>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</si>
  <si>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</si>
  <si>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</si>
  <si>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</si>
  <si>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</si>
  <si>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</si>
  <si>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</si>
  <si>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</si>
  <si>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</si>
  <si>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</si>
  <si>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</si>
  <si>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</si>
  <si>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</si>
  <si>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</si>
  <si>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</si>
  <si>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</si>
  <si>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</si>
  <si>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</si>
  <si>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</si>
  <si>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</si>
  <si>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</si>
  <si>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</si>
  <si>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</si>
  <si>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</si>
  <si>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</si>
  <si>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</si>
  <si>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</si>
  <si>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</si>
  <si>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</si>
  <si>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</si>
  <si>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</si>
  <si>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</si>
  <si>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</si>
  <si>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</si>
  <si>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</si>
  <si>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</si>
  <si>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</si>
  <si>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</si>
  <si>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</si>
  <si>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</si>
  <si>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</si>
  <si>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</si>
  <si>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</si>
  <si>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</si>
  <si>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</si>
  <si>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</si>
  <si>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</si>
  <si>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</si>
  <si>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</si>
  <si>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</si>
  <si>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</si>
  <si>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</si>
  <si>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</si>
  <si>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</si>
  <si>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</si>
  <si>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</si>
  <si>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</si>
  <si>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</si>
  <si>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</si>
  <si>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</si>
  <si>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</si>
  <si>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</si>
  <si>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</si>
  <si>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</si>
  <si>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</si>
  <si>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</si>
  <si>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</si>
  <si>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</si>
  <si>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</si>
  <si>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</si>
  <si>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</si>
  <si>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</si>
  <si>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</si>
  <si>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</si>
  <si>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</si>
  <si>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</si>
  <si>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</si>
  <si>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</si>
  <si>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</si>
  <si>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</si>
  <si>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</si>
  <si>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</si>
  <si>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</si>
  <si>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</si>
  <si>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</si>
  <si>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</si>
  <si>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</si>
  <si>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</si>
  <si>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</si>
  <si>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</si>
  <si>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</si>
  <si>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</si>
  <si>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</si>
  <si>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</si>
  <si>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</si>
  <si>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</si>
  <si>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</si>
  <si>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</si>
  <si>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</si>
  <si>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</si>
  <si>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</si>
  <si>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</si>
  <si>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</si>
  <si>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</si>
  <si>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</si>
  <si>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</si>
  <si>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</si>
  <si>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</si>
  <si>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</si>
  <si>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</si>
  <si>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</si>
  <si>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</si>
  <si>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</si>
  <si>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</si>
  <si>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</si>
  <si>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</si>
  <si>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</si>
  <si>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</si>
  <si>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</si>
  <si>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</si>
  <si>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</si>
  <si>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</si>
  <si>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</si>
  <si>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</si>
  <si>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</si>
  <si>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</si>
  <si>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</si>
  <si>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</si>
  <si>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</si>
  <si>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</si>
  <si>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</si>
  <si>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</si>
  <si>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</si>
  <si>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</si>
  <si>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</si>
  <si>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</si>
  <si>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</si>
  <si>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</si>
  <si>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</si>
  <si>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</si>
  <si>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</si>
  <si>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</si>
  <si>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</si>
  <si>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</si>
  <si>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</si>
  <si>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</si>
  <si>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</si>
  <si>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</si>
  <si>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</si>
  <si>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</si>
  <si>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</si>
  <si>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</si>
  <si>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</si>
  <si>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</si>
  <si>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</si>
  <si>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</si>
  <si>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</si>
  <si>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</si>
  <si>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</si>
  <si>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</si>
  <si>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</si>
  <si>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</si>
  <si>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</si>
  <si>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</si>
  <si>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</si>
  <si>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</si>
  <si>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</si>
  <si>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</si>
  <si>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</si>
  <si>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</si>
  <si>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</si>
  <si>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</si>
  <si>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</si>
  <si>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</si>
  <si>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</si>
  <si>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</si>
  <si>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</si>
  <si>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</si>
  <si>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</si>
  <si>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</si>
  <si>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</si>
  <si>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</si>
  <si>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</si>
  <si>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</si>
  <si>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</si>
  <si>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</si>
  <si>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</si>
  <si>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</si>
  <si>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</si>
  <si>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</si>
  <si>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</si>
  <si>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</si>
  <si>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</si>
  <si>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</si>
  <si>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</si>
  <si>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</si>
  <si>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</si>
  <si>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</si>
  <si>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</si>
  <si>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</si>
  <si>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</si>
  <si>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</si>
  <si>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</si>
  <si>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</si>
  <si>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</si>
  <si>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</si>
  <si>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</si>
  <si>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</si>
  <si>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</si>
  <si>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</si>
  <si>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</si>
  <si>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</si>
  <si>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</si>
  <si>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</si>
  <si>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</si>
  <si>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</si>
  <si>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</si>
  <si>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</si>
  <si>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</si>
  <si>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</si>
  <si>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</si>
  <si>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</si>
  <si>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</si>
  <si>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</si>
  <si>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</si>
  <si>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</si>
  <si>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</si>
  <si>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</si>
  <si>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</si>
  <si>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</si>
  <si>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</si>
  <si>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</si>
  <si>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</si>
  <si>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</si>
  <si>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</si>
  <si>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</si>
  <si>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</si>
  <si>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</si>
  <si>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</si>
  <si>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</si>
  <si>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</si>
  <si>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</si>
  <si>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</si>
  <si>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</si>
  <si>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</si>
  <si>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</si>
  <si>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</si>
  <si>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</si>
  <si>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</si>
  <si>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</si>
  <si>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</si>
  <si>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</si>
  <si>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</si>
  <si>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</si>
  <si>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</si>
  <si>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</si>
  <si>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</si>
  <si>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</si>
  <si>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</si>
  <si>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</si>
  <si>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</si>
  <si>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</si>
  <si>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</si>
  <si>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</si>
  <si>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</si>
  <si>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</si>
  <si>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</si>
  <si>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</si>
  <si>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</si>
  <si>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</si>
  <si>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</si>
  <si>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</si>
  <si>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</si>
  <si>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</si>
  <si>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</si>
  <si>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</si>
  <si>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</si>
  <si>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</si>
  <si>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</si>
  <si>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</si>
  <si>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</si>
  <si>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</si>
  <si>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</si>
  <si>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</si>
  <si>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</si>
  <si>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</si>
  <si>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</si>
  <si>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</si>
  <si>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</si>
  <si>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</si>
  <si>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</si>
  <si>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</si>
  <si>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</si>
  <si>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</si>
  <si>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</si>
  <si>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</si>
  <si>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</si>
  <si>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</si>
  <si>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</si>
  <si>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</si>
  <si>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</si>
  <si>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</si>
  <si>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</si>
  <si>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</si>
  <si>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</si>
  <si>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</si>
  <si>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</si>
  <si>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</si>
  <si>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</si>
  <si>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</si>
  <si>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</si>
  <si>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</si>
  <si>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</si>
  <si>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</si>
  <si>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</si>
  <si>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</si>
  <si>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</si>
  <si>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</si>
  <si>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</si>
  <si>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</si>
  <si>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</si>
  <si>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</si>
  <si>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</si>
  <si>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</si>
  <si>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</si>
  <si>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</si>
  <si>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</si>
  <si>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</si>
  <si>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</si>
  <si>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</si>
  <si>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</si>
  <si>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</si>
  <si>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</si>
  <si>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</si>
  <si>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</si>
  <si>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</si>
  <si>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</si>
  <si>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</si>
  <si>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</si>
  <si>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</si>
  <si>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</si>
  <si>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</si>
  <si>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</si>
  <si>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</si>
  <si>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</si>
  <si>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</si>
  <si>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</si>
  <si>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</si>
  <si>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</si>
  <si>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</si>
  <si>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</si>
  <si>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</si>
  <si>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</si>
  <si>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</si>
  <si>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</si>
  <si>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</si>
  <si>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</si>
  <si>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</si>
  <si>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</si>
  <si>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</si>
  <si>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</si>
  <si>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</si>
  <si>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</si>
  <si>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</si>
  <si>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</si>
  <si>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</si>
  <si>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</si>
  <si>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</si>
  <si>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</si>
  <si>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</si>
  <si>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</si>
  <si>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</si>
  <si>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</si>
  <si>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</si>
  <si>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</si>
  <si>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</si>
  <si>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</si>
  <si>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</si>
  <si>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</si>
  <si>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</si>
  <si>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</si>
  <si>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</si>
  <si>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</si>
  <si>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</si>
  <si>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</si>
  <si>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</si>
  <si>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</si>
  <si>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</si>
  <si>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</si>
  <si>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</si>
  <si>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</si>
  <si>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</si>
  <si>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</si>
  <si>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</si>
  <si>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</si>
  <si>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</si>
  <si>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</si>
  <si>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</si>
  <si>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</si>
  <si>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</si>
  <si>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</si>
  <si>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</si>
  <si>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</si>
  <si>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</si>
  <si>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</si>
  <si>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</si>
  <si>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</si>
  <si>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</si>
  <si>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</si>
  <si>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</si>
  <si>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</si>
  <si>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</si>
  <si>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</si>
  <si>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</si>
  <si>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</si>
  <si>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</si>
  <si>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</si>
  <si>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</si>
  <si>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</si>
  <si>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</si>
  <si>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</si>
  <si>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</si>
  <si>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</si>
  <si>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</si>
  <si>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</si>
  <si>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</si>
  <si>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</si>
  <si>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</si>
  <si>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</si>
  <si>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</si>
  <si>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</si>
  <si>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</si>
  <si>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</si>
  <si>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</si>
  <si>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</si>
  <si>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</si>
  <si>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</si>
  <si>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</si>
  <si>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</si>
  <si>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</si>
  <si>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</si>
  <si>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</si>
  <si>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</si>
  <si>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</si>
  <si>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</si>
  <si>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</si>
  <si>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</si>
  <si>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</si>
  <si>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</si>
  <si>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</si>
  <si>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</si>
  <si>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</si>
  <si>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</si>
  <si>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</si>
  <si>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</si>
  <si>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</si>
  <si>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</si>
  <si>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</si>
  <si>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</si>
  <si>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</si>
  <si>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</si>
  <si>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</si>
  <si>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</si>
  <si>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</si>
  <si>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</si>
  <si>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</si>
  <si>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</si>
  <si>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</si>
  <si>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</si>
  <si>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</si>
  <si>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</si>
  <si>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</si>
  <si>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</si>
  <si>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</si>
  <si>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</si>
  <si>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</si>
  <si>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</si>
  <si>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</si>
  <si>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</si>
  <si>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</si>
  <si>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</si>
  <si>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</si>
  <si>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</si>
  <si>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</si>
  <si>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</si>
  <si>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</si>
  <si>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</si>
  <si>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</si>
  <si>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</si>
  <si>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</si>
  <si>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</si>
  <si>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</si>
  <si>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</si>
  <si>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</si>
  <si>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</si>
  <si>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</si>
  <si>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</si>
  <si>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</si>
  <si>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</si>
  <si>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</si>
  <si>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</si>
  <si>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</si>
  <si>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</si>
  <si>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</si>
  <si>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</si>
  <si>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</si>
  <si>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</si>
  <si>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</si>
  <si>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</si>
  <si>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</si>
  <si>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</si>
  <si>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</si>
  <si>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</si>
  <si>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</si>
  <si>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</si>
  <si>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</si>
  <si>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</si>
  <si>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</si>
  <si>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</si>
  <si>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</si>
  <si>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</si>
  <si>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</si>
  <si>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</si>
  <si>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</si>
  <si>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</si>
  <si>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</si>
  <si>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</si>
  <si>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</si>
  <si>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</si>
  <si>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</si>
  <si>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</si>
  <si>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</si>
  <si>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</si>
  <si>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</si>
  <si>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</si>
  <si>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</si>
  <si>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</si>
  <si>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</si>
  <si>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</si>
  <si>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</si>
  <si>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</si>
  <si>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</si>
  <si>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</si>
  <si>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</si>
  <si>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</si>
  <si>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</si>
  <si>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</si>
  <si>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</si>
  <si>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</si>
  <si>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</si>
  <si>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</si>
  <si>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</si>
  <si>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</si>
  <si>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</si>
  <si>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</si>
  <si>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</si>
  <si>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</si>
  <si>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</si>
  <si>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</si>
  <si>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</si>
  <si>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</si>
  <si>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</si>
  <si>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</si>
  <si>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</si>
  <si>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</si>
  <si>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</si>
  <si>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</si>
  <si>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</si>
  <si>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</si>
  <si>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</si>
  <si>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</si>
  <si>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</si>
  <si>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</si>
  <si>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</si>
  <si>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</si>
  <si>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</si>
  <si>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</si>
  <si>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</si>
  <si>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</si>
  <si>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</si>
  <si>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</si>
  <si>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</si>
  <si>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</si>
  <si>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</si>
  <si>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</si>
  <si>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</si>
  <si>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</si>
  <si>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</si>
  <si>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</si>
  <si>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</si>
  <si>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</si>
  <si>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</si>
  <si>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</si>
  <si>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</si>
  <si>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</si>
  <si>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</si>
  <si>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</si>
  <si>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</si>
  <si>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</si>
  <si>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</si>
  <si>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</si>
  <si>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</si>
  <si>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</si>
  <si>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</si>
  <si>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</si>
  <si>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</si>
  <si>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</si>
  <si>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</si>
  <si>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</si>
  <si>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</si>
  <si>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</si>
  <si>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</si>
  <si>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</si>
  <si>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</si>
  <si>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</si>
  <si>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</si>
  <si>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</si>
  <si>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</si>
  <si>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</si>
  <si>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</si>
  <si>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</si>
  <si>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</si>
  <si>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</si>
  <si>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</si>
  <si>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</si>
  <si>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</si>
  <si>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</si>
  <si>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</si>
  <si>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</si>
  <si>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</si>
  <si>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</si>
  <si>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</si>
  <si>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</si>
  <si>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</si>
  <si>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</si>
  <si>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</si>
  <si>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</si>
  <si>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</si>
  <si>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</si>
  <si>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</si>
  <si>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</si>
  <si>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</si>
  <si>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</si>
  <si>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</si>
  <si>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</si>
  <si>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</si>
  <si>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</si>
  <si>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</si>
  <si>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</si>
  <si>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</si>
  <si>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</si>
  <si>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</si>
  <si>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</si>
  <si>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</si>
  <si>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</si>
  <si>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</si>
  <si>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</si>
  <si>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</si>
  <si>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</si>
  <si>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</si>
  <si>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</si>
  <si>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</si>
  <si>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</si>
  <si>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</si>
  <si>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</si>
  <si>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</si>
  <si>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</si>
  <si>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</si>
  <si>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</si>
  <si>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</si>
  <si>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</si>
  <si>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</si>
  <si>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</si>
  <si>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</si>
  <si>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</si>
  <si>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</si>
  <si>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</si>
  <si>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</si>
  <si>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</si>
  <si>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</si>
  <si>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</si>
  <si>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</si>
  <si>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</si>
  <si>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</si>
  <si>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</si>
  <si>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</si>
  <si>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</si>
  <si>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</si>
  <si>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</si>
  <si>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</si>
  <si>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</si>
  <si>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</si>
  <si>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</si>
  <si>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</si>
  <si>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</si>
  <si>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</si>
  <si>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</si>
  <si>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</si>
  <si>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</si>
  <si>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</si>
  <si>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</si>
  <si>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</si>
  <si>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</si>
  <si>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</si>
  <si>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</si>
  <si>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</si>
  <si>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</si>
  <si>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</si>
  <si>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</si>
  <si>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</si>
  <si>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</si>
  <si>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</si>
  <si>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</si>
  <si>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</si>
  <si>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</si>
  <si>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</si>
  <si>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</si>
  <si>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</si>
  <si>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</si>
  <si>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</si>
  <si>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</si>
  <si>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</si>
  <si>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</si>
  <si>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</si>
  <si>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</si>
  <si>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</si>
  <si>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</si>
  <si>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</si>
  <si>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</si>
  <si>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</si>
  <si>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</si>
  <si>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</si>
  <si>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</si>
  <si>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</si>
  <si>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</si>
  <si>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</si>
  <si>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</si>
  <si>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</si>
  <si>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</si>
  <si>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</si>
  <si>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</si>
  <si>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</si>
  <si>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</si>
  <si>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</si>
  <si>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</si>
  <si>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</si>
  <si>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</si>
  <si>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</si>
  <si>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</si>
  <si>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</si>
  <si>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</si>
  <si>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</si>
  <si>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</si>
  <si>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</si>
  <si>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</si>
  <si>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</si>
  <si>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</si>
  <si>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</si>
  <si>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</si>
  <si>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</si>
  <si>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</si>
  <si>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</si>
  <si>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</si>
  <si>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</si>
  <si>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</si>
  <si>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</si>
  <si>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</si>
  <si>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</si>
  <si>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</si>
  <si>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</si>
  <si>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</si>
  <si>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</si>
  <si>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</si>
  <si>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</si>
  <si>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</si>
  <si>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</si>
  <si>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</si>
  <si>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</si>
  <si>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</si>
  <si>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</si>
  <si>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</si>
  <si>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</si>
  <si>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</si>
  <si>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</si>
  <si>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</si>
  <si>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</si>
  <si>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</si>
  <si>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</si>
  <si>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</si>
  <si>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</si>
  <si>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</si>
  <si>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</si>
  <si>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</si>
  <si>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</si>
  <si>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</si>
  <si>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</si>
  <si>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</si>
  <si>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</si>
  <si>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</si>
  <si>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</si>
  <si>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</si>
  <si>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</si>
  <si>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</si>
  <si>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</si>
  <si>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</si>
  <si>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</si>
  <si>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</si>
  <si>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</si>
  <si>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</si>
  <si>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</si>
  <si>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</si>
  <si>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</si>
  <si>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</si>
  <si>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</si>
  <si>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</si>
  <si>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</si>
  <si>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</si>
  <si>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</si>
  <si>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</si>
  <si>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</si>
  <si>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</si>
  <si>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</si>
  <si>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</si>
  <si>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</si>
  <si>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</si>
  <si>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</si>
  <si>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</si>
  <si>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</si>
  <si>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</si>
  <si>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</si>
  <si>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</si>
  <si>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</si>
  <si>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</si>
  <si>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</si>
  <si>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</si>
  <si>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</si>
  <si>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</si>
  <si>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</si>
  <si>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</si>
  <si>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</si>
  <si>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</si>
  <si>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</si>
  <si>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</si>
  <si>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</si>
  <si>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</si>
  <si>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</si>
  <si>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</si>
  <si>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</si>
  <si>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</si>
  <si>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</si>
  <si>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</si>
  <si>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</si>
  <si>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</si>
  <si>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</si>
  <si>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</si>
  <si>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</si>
  <si>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</si>
  <si>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</si>
  <si>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</si>
  <si>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</si>
  <si>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</si>
  <si>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</si>
  <si>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</si>
  <si>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</si>
  <si>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</si>
  <si>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</si>
  <si>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</si>
  <si>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</si>
  <si>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</si>
  <si>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</si>
  <si>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</si>
  <si>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</si>
  <si>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</si>
  <si>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</si>
  <si>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</si>
  <si>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</si>
  <si>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</si>
  <si>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</si>
  <si>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</si>
  <si>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</si>
  <si>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</si>
  <si>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</si>
  <si>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</si>
  <si>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</si>
  <si>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</si>
  <si>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</si>
  <si>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</si>
  <si>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</si>
  <si>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</si>
  <si>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</si>
  <si>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</si>
  <si>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</si>
  <si>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</si>
  <si>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</si>
  <si>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</si>
  <si>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</si>
  <si>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</si>
  <si>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</si>
  <si>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</si>
  <si>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</si>
  <si>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</si>
  <si>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</si>
  <si>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</si>
  <si>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</si>
  <si>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</si>
  <si>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</si>
  <si>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</si>
  <si>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</si>
  <si>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</si>
  <si>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</si>
  <si>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</si>
  <si>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</si>
  <si>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</si>
  <si>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</si>
  <si>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</si>
  <si>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</si>
  <si>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</si>
  <si>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</si>
  <si>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</si>
  <si>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</si>
  <si>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</si>
  <si>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</si>
  <si>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</si>
  <si>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</si>
  <si>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</si>
  <si>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</si>
  <si>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</si>
  <si>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</si>
  <si>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</si>
  <si>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</si>
  <si>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</si>
  <si>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</si>
  <si>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</si>
  <si>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</si>
  <si>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</si>
  <si>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</si>
  <si>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</si>
  <si>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</si>
  <si>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</si>
  <si>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</si>
  <si>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</si>
  <si>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</si>
  <si>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</si>
  <si>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</si>
  <si>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</si>
  <si>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</si>
  <si>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</si>
  <si>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</si>
  <si>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</si>
  <si>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</si>
  <si>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</si>
  <si>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</si>
  <si>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</si>
  <si>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</si>
  <si>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</si>
  <si>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</si>
  <si>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</si>
  <si>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</si>
  <si>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</si>
  <si>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</si>
  <si>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</si>
  <si>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</si>
  <si>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</si>
  <si>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</si>
  <si>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</si>
  <si>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</si>
  <si>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</si>
  <si>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</si>
  <si>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</si>
  <si>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</si>
  <si>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</si>
  <si>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</si>
  <si>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</si>
  <si>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</si>
  <si>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</si>
  <si>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</si>
  <si>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</si>
  <si>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</si>
  <si>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</si>
  <si>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</si>
  <si>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</si>
  <si>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</si>
  <si>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</si>
  <si>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</si>
  <si>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</si>
  <si>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</si>
  <si>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</si>
  <si>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</si>
  <si>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</si>
  <si>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</si>
  <si>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</si>
  <si>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</si>
  <si>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</si>
  <si>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</si>
  <si>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</si>
  <si>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</si>
  <si>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</si>
  <si>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</si>
  <si>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</si>
  <si>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</si>
  <si>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</si>
  <si>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</si>
  <si>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</si>
  <si>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</si>
  <si>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</si>
  <si>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</si>
  <si>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</si>
  <si>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</si>
  <si>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</si>
  <si>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</si>
  <si>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</si>
  <si>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</si>
  <si>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</si>
  <si>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</si>
  <si>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</si>
  <si>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</si>
  <si>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</si>
  <si>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</si>
  <si>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</si>
  <si>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</si>
  <si>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</si>
  <si>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</si>
  <si>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</si>
  <si>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</si>
  <si>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</si>
  <si>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</si>
  <si>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</si>
  <si>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</si>
  <si>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</si>
  <si>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</si>
  <si>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</si>
  <si>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</si>
  <si>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</si>
  <si>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</si>
  <si>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</si>
  <si>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</si>
  <si>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</si>
  <si>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</si>
  <si>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</si>
  <si>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</si>
  <si>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</si>
  <si>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</si>
  <si>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</si>
  <si>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</si>
  <si>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</si>
  <si>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</si>
  <si>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</si>
  <si>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</si>
  <si>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</si>
  <si>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</si>
  <si>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</si>
  <si>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</si>
  <si>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</si>
  <si>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</si>
  <si>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</si>
  <si>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</si>
  <si>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</si>
  <si>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</si>
  <si>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</si>
  <si>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</si>
  <si>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</si>
  <si>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</si>
  <si>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</si>
  <si>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</si>
  <si>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</si>
  <si>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</si>
  <si>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</si>
  <si>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</si>
  <si>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</si>
  <si>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</si>
  <si>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</si>
  <si>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</si>
  <si>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</si>
  <si>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</si>
  <si>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</si>
  <si>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</si>
  <si>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</si>
  <si>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</si>
  <si>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</si>
  <si>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</si>
  <si>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</si>
  <si>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</si>
  <si>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</si>
  <si>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</si>
  <si>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</si>
  <si>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</si>
  <si>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</si>
  <si>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</si>
  <si>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</si>
  <si>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</si>
  <si>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</si>
  <si>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</si>
  <si>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</si>
  <si>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</si>
  <si>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</si>
  <si>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</si>
  <si>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</si>
  <si>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</si>
  <si>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</si>
  <si>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</si>
  <si>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</si>
  <si>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</si>
  <si>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</si>
  <si>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</si>
  <si>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</si>
  <si>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</si>
  <si>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</si>
  <si>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</si>
  <si>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</si>
  <si>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</si>
  <si>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</si>
  <si>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</si>
  <si>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</si>
  <si>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</si>
  <si>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</si>
  <si>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</si>
  <si>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</si>
  <si>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</si>
  <si>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</si>
  <si>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</si>
  <si>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</si>
  <si>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</si>
  <si>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</si>
  <si>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</si>
  <si>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</si>
  <si>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</si>
  <si>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</si>
  <si>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</si>
  <si>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</si>
  <si>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</si>
  <si>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</si>
  <si>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</si>
  <si>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</si>
  <si>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</si>
  <si>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</si>
  <si>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</si>
  <si>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</si>
  <si>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</si>
  <si>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</si>
  <si>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</si>
  <si>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</si>
  <si>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</si>
  <si>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</si>
  <si>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</si>
  <si>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</si>
  <si>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</si>
  <si>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</si>
  <si>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</si>
  <si>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</si>
  <si>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</si>
  <si>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</si>
  <si>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</si>
  <si>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</si>
  <si>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</si>
  <si>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</si>
  <si>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</si>
  <si>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</si>
  <si>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</si>
  <si>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</si>
  <si>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</si>
  <si>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</si>
  <si>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</si>
  <si>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</si>
  <si>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</si>
  <si>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</si>
  <si>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</si>
  <si>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</si>
  <si>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</si>
  <si>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</si>
  <si>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</si>
  <si>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</si>
  <si>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</si>
  <si>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</si>
  <si>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</si>
  <si>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</si>
  <si>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</si>
  <si>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</si>
  <si>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</si>
  <si>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</si>
  <si>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</si>
  <si>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</si>
  <si>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</si>
  <si>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</si>
  <si>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</si>
  <si>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</si>
  <si>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</si>
  <si>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</si>
  <si>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</si>
  <si>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</si>
  <si>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</si>
  <si>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</si>
  <si>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</si>
  <si>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</si>
  <si>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</si>
  <si>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</si>
  <si>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</si>
  <si>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</si>
  <si>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</si>
  <si>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</si>
  <si>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</si>
  <si>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</si>
  <si>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</si>
  <si>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</si>
  <si>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</si>
  <si>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</si>
  <si>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</si>
  <si>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</si>
  <si>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</si>
  <si>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</si>
  <si>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</si>
  <si>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</si>
  <si>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</si>
  <si>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</si>
  <si>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</si>
  <si>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</si>
  <si>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</si>
  <si>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</si>
  <si>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</si>
  <si>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</si>
  <si>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</si>
  <si>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</si>
  <si>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</si>
  <si>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</si>
  <si>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</si>
  <si>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</si>
  <si>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</si>
  <si>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</si>
  <si>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</si>
  <si>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</si>
  <si>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</si>
  <si>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</si>
  <si>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</si>
  <si>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</si>
  <si>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</si>
  <si>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</si>
  <si>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</si>
  <si>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</si>
  <si>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</si>
  <si>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</si>
  <si>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</si>
  <si>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</si>
  <si>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</si>
  <si>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</si>
  <si>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</si>
  <si>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</si>
  <si>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</si>
  <si>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</si>
  <si>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</si>
  <si>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</si>
  <si>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</si>
  <si>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</si>
  <si>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</si>
  <si>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</si>
  <si>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</si>
  <si>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</si>
  <si>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</si>
  <si>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</si>
  <si>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</si>
  <si>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</si>
  <si>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</si>
  <si>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</si>
  <si>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</si>
  <si>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</si>
  <si>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</si>
  <si>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</si>
  <si>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</si>
  <si>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</si>
  <si>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</si>
  <si>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</si>
  <si>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</si>
  <si>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</si>
  <si>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</si>
  <si>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</si>
  <si>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</si>
  <si>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</si>
  <si>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</si>
  <si>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</si>
  <si>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</si>
  <si>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</si>
  <si>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</si>
  <si>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</si>
  <si>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</si>
  <si>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</si>
  <si>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</si>
  <si>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</si>
  <si>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</si>
  <si>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</si>
  <si>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</si>
  <si>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</si>
  <si>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</si>
  <si>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</si>
  <si>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</si>
  <si>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</si>
  <si>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</si>
  <si>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</si>
  <si>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</si>
  <si>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</si>
  <si>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</si>
  <si>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</si>
  <si>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</si>
  <si>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</si>
  <si>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</si>
  <si>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</si>
  <si>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</si>
  <si>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</si>
  <si>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</si>
  <si>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</si>
  <si>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</si>
  <si>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</si>
  <si>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</si>
  <si>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</si>
  <si>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</si>
  <si>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</si>
  <si>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</si>
  <si>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</si>
  <si>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</si>
  <si>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</si>
  <si>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</si>
  <si>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</si>
  <si>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</si>
  <si>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</si>
  <si>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</si>
  <si>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</si>
  <si>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</si>
  <si>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</si>
  <si>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</si>
  <si>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</si>
  <si>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</si>
  <si>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</si>
  <si>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</si>
  <si>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</si>
  <si>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</si>
  <si>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</si>
  <si>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</si>
  <si>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</si>
  <si>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</si>
  <si>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</si>
  <si>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</si>
  <si>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</si>
  <si>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</si>
  <si>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</si>
  <si>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</si>
  <si>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</si>
  <si>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</si>
  <si>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</si>
  <si>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</si>
  <si>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</si>
  <si>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</si>
  <si>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</si>
  <si>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</si>
  <si>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</si>
  <si>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</si>
  <si>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</si>
  <si>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</si>
  <si>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</si>
  <si>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</si>
  <si>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</si>
  <si>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</si>
  <si>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</si>
  <si>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</si>
  <si>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</si>
  <si>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</si>
  <si>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</si>
  <si>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</si>
  <si>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</si>
  <si>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</si>
  <si>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</si>
  <si>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</si>
  <si>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</si>
  <si>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</si>
  <si>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</si>
  <si>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</si>
  <si>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</si>
  <si>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</si>
  <si>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</si>
  <si>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</si>
  <si>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</si>
  <si>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</si>
  <si>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</si>
  <si>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</si>
  <si>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</si>
  <si>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</si>
  <si>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</si>
  <si>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</si>
  <si>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</si>
  <si>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</si>
  <si>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</si>
  <si>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</si>
  <si>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</si>
  <si>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</si>
  <si>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</si>
  <si>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</si>
  <si>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</si>
  <si>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</si>
  <si>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</si>
  <si>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</si>
  <si>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</si>
  <si>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</si>
  <si>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</si>
  <si>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</si>
  <si>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</si>
  <si>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</si>
  <si>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</si>
  <si>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</si>
  <si>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</si>
  <si>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</si>
  <si>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</si>
  <si>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</si>
  <si>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</si>
  <si>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</si>
  <si>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</si>
  <si>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</si>
  <si>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</si>
  <si>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</si>
  <si>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</si>
  <si>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</si>
  <si>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</si>
  <si>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</si>
  <si>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</si>
  <si>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</si>
  <si>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</si>
  <si>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</si>
  <si>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</si>
  <si>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</si>
  <si>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</si>
  <si>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</si>
  <si>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</si>
  <si>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</si>
  <si>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</si>
  <si>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</si>
  <si>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</si>
  <si>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</si>
  <si>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</si>
  <si>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</si>
  <si>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</si>
  <si>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</si>
  <si>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</si>
  <si>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</si>
  <si>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</si>
  <si>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</si>
  <si>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</si>
  <si>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</si>
  <si>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</si>
  <si>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</si>
  <si>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</si>
  <si>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</si>
  <si>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</si>
  <si>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</si>
  <si>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</si>
  <si>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</si>
  <si>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</si>
  <si>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</si>
  <si>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</si>
  <si>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</si>
  <si>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</si>
  <si>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</si>
  <si>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</si>
  <si>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</si>
  <si>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</si>
  <si>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</si>
  <si>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</si>
  <si>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</si>
  <si>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</si>
  <si>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</si>
  <si>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</si>
  <si>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</si>
  <si>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</si>
  <si>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</si>
  <si>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</si>
  <si>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</si>
  <si>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</si>
  <si>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</si>
  <si>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</si>
  <si>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</si>
  <si>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</si>
  <si>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</si>
  <si>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</si>
  <si>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</si>
  <si>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</si>
  <si>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</si>
  <si>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</si>
  <si>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</si>
  <si>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</si>
  <si>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</si>
  <si>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</si>
  <si>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</si>
  <si>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</si>
  <si>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</si>
  <si>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</si>
  <si>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</si>
  <si>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</si>
  <si>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</si>
  <si>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</si>
  <si>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</si>
  <si>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</si>
  <si>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</si>
  <si>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</si>
  <si>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</si>
  <si>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</si>
  <si>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</si>
  <si>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</si>
  <si>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</si>
  <si>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</si>
  <si>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</si>
  <si>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</si>
  <si>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</si>
  <si>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</si>
  <si>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</si>
  <si>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</si>
  <si>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</si>
  <si>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</si>
  <si>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</si>
  <si>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</si>
  <si>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</si>
  <si>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</si>
  <si>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</si>
  <si>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</si>
  <si>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</si>
  <si>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</si>
  <si>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</si>
  <si>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</si>
  <si>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</si>
  <si>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</si>
  <si>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</si>
  <si>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</si>
  <si>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</si>
  <si>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</si>
  <si>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</si>
  <si>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</si>
  <si>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</si>
  <si>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</si>
  <si>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</si>
  <si>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</si>
  <si>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</si>
  <si>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</si>
  <si>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</si>
  <si>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</si>
  <si>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</si>
  <si>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</si>
  <si>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</si>
  <si>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</si>
  <si>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</si>
  <si>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</si>
  <si>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</si>
  <si>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</si>
  <si>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</si>
  <si>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</si>
  <si>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</si>
  <si>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</si>
  <si>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</si>
  <si>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</si>
  <si>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</si>
  <si>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</si>
  <si>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</si>
  <si>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</si>
  <si>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</si>
  <si>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</si>
  <si>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</si>
  <si>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</si>
  <si>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</si>
  <si>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</si>
  <si>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</si>
  <si>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</si>
  <si>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</si>
  <si>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</si>
  <si>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</si>
  <si>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</si>
  <si>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</si>
  <si>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</si>
  <si>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</si>
  <si>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</si>
  <si>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</si>
  <si>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</si>
  <si>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</si>
  <si>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</si>
  <si>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</si>
  <si>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</si>
  <si>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</si>
  <si>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</si>
  <si>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</si>
  <si>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</si>
  <si>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</si>
  <si>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</si>
  <si>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</si>
  <si>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</si>
  <si>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</si>
  <si>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</si>
  <si>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</si>
  <si>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</si>
  <si>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</si>
  <si>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</si>
  <si>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</si>
  <si>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</si>
  <si>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</si>
  <si>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</si>
  <si>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</si>
  <si>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</si>
  <si>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</si>
  <si>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</si>
  <si>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</si>
  <si>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</si>
  <si>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</si>
  <si>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</si>
  <si>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</si>
  <si>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</si>
  <si>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</si>
  <si>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</si>
  <si>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</si>
  <si>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</si>
  <si>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</si>
  <si>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</si>
  <si>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</si>
  <si>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</si>
  <si>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</si>
  <si>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</si>
  <si>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</si>
  <si>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</si>
  <si>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</si>
  <si>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</si>
  <si>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</si>
  <si>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</si>
  <si>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</si>
  <si>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</si>
  <si>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</si>
  <si>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</si>
  <si>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</si>
  <si>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</si>
  <si>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</si>
  <si>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</si>
  <si>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</si>
  <si>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</si>
  <si>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</si>
  <si>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</si>
  <si>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</si>
  <si>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</si>
  <si>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</si>
  <si>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</si>
  <si>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</si>
  <si>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</si>
  <si>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</si>
  <si>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</si>
  <si>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</si>
  <si>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</si>
  <si>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</si>
  <si>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</si>
  <si>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</si>
  <si>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</si>
  <si>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</si>
  <si>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</si>
  <si>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</si>
  <si>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</si>
  <si>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</si>
  <si>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</si>
  <si>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</si>
  <si>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</si>
  <si>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</si>
  <si>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</si>
  <si>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</si>
  <si>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</si>
  <si>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</si>
  <si>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</si>
  <si>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</si>
  <si>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</si>
  <si>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</si>
  <si>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</si>
  <si>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</si>
  <si>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</si>
  <si>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</si>
  <si>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</si>
  <si>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</si>
  <si>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</si>
  <si>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</si>
  <si>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</si>
  <si>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</si>
  <si>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</si>
  <si>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</si>
  <si>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</si>
  <si>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</si>
  <si>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</si>
  <si>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</si>
  <si>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</si>
  <si>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</si>
  <si>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</si>
  <si>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</si>
  <si>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</si>
  <si>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</si>
  <si>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</si>
  <si>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</si>
  <si>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</si>
  <si>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</si>
  <si>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</si>
  <si>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</si>
  <si>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</si>
  <si>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</si>
  <si>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</si>
  <si>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</si>
  <si>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</si>
  <si>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</si>
  <si>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</si>
  <si>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</si>
  <si>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</si>
  <si>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</si>
  <si>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</si>
  <si>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</si>
  <si>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</si>
  <si>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</si>
  <si>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</si>
  <si>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</si>
  <si>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</si>
  <si>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</si>
  <si>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</si>
  <si>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</si>
  <si>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</si>
  <si>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</si>
  <si>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</si>
  <si>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</si>
  <si>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</si>
  <si>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</si>
  <si>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</si>
  <si>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</si>
  <si>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</si>
  <si>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</si>
  <si>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</si>
  <si>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</si>
  <si>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</si>
  <si>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</si>
  <si>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</si>
  <si>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</si>
  <si>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</si>
  <si>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</si>
  <si>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</si>
  <si>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</si>
  <si>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</si>
  <si>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</si>
  <si>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</si>
  <si>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</si>
  <si>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</si>
  <si>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</si>
  <si>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</si>
  <si>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</si>
  <si>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</si>
  <si>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</si>
  <si>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</si>
  <si>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</si>
  <si>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</si>
  <si>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</si>
  <si>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</si>
  <si>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</si>
  <si>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</si>
  <si>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</si>
  <si>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</si>
  <si>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</si>
  <si>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</si>
  <si>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</si>
  <si>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</si>
  <si>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</si>
  <si>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</si>
  <si>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</si>
  <si>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</si>
  <si>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</si>
  <si>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</si>
  <si>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</si>
  <si>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</si>
  <si>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</si>
  <si>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</si>
  <si>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</si>
  <si>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</si>
  <si>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</si>
  <si>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</si>
  <si>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</si>
  <si>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</si>
  <si>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</si>
  <si>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</si>
  <si>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</si>
  <si>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</si>
  <si>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</si>
  <si>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</si>
  <si>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</si>
  <si>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</si>
  <si>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</si>
  <si>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</si>
  <si>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</si>
  <si>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</si>
  <si>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</si>
  <si>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</si>
  <si>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</si>
  <si>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</si>
  <si>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</si>
  <si>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</si>
  <si>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</si>
  <si>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</si>
  <si>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</si>
  <si>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</si>
  <si>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</si>
  <si>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</si>
  <si>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</si>
  <si>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</si>
  <si>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</si>
  <si>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</si>
  <si>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</si>
  <si>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</si>
  <si>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</si>
  <si>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</si>
  <si>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</si>
  <si>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</si>
  <si>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</si>
  <si>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</si>
  <si>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</si>
  <si>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</si>
  <si>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</si>
  <si>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</si>
  <si>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</si>
  <si>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</si>
  <si>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</si>
  <si>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</si>
  <si>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</si>
  <si>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</si>
  <si>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</si>
  <si>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</si>
  <si>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</si>
  <si>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</si>
  <si>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</si>
  <si>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</si>
  <si>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</si>
  <si>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</si>
  <si>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</si>
  <si>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</si>
  <si>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</si>
  <si>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</si>
  <si>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</si>
  <si>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</si>
  <si>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</si>
  <si>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</si>
  <si>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</si>
  <si>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</si>
  <si>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</si>
  <si>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</si>
  <si>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</si>
  <si>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</si>
  <si>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</si>
  <si>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</si>
  <si>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</si>
  <si>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</si>
  <si>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</si>
  <si>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</si>
  <si>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</si>
  <si>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</si>
  <si>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</si>
  <si>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</si>
  <si>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</si>
  <si>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</si>
  <si>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</si>
  <si>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</si>
  <si>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</si>
  <si>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</si>
  <si>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</si>
  <si>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</si>
  <si>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</si>
  <si>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</si>
  <si>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</si>
  <si>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</si>
  <si>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</si>
  <si>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</si>
  <si>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</si>
  <si>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</si>
  <si>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</si>
  <si>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</si>
  <si>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</si>
  <si>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</si>
  <si>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</si>
  <si>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</si>
  <si>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</si>
  <si>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</si>
  <si>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</si>
  <si>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</si>
  <si>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</si>
  <si>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</si>
  <si>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</si>
  <si>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</si>
  <si>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</si>
  <si>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</si>
  <si>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</si>
  <si>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</si>
  <si>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</si>
  <si>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</si>
  <si>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</si>
  <si>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</si>
  <si>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</si>
  <si>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</si>
  <si>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</si>
  <si>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</si>
  <si>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</si>
  <si>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</si>
  <si>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</si>
  <si>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</si>
  <si>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</si>
  <si>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</si>
  <si>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</si>
  <si>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</si>
  <si>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</si>
  <si>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</si>
  <si>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</si>
  <si>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</si>
  <si>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</si>
  <si>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</si>
  <si>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</si>
  <si>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</si>
  <si>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</si>
  <si>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</si>
  <si>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</si>
  <si>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</si>
  <si>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</si>
  <si>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</si>
  <si>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</si>
  <si>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</si>
  <si>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</si>
  <si>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</si>
  <si>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</si>
  <si>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</si>
  <si>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</si>
  <si>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</si>
  <si>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</si>
  <si>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</si>
  <si>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</si>
  <si>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</si>
  <si>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</si>
  <si>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</si>
  <si>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</si>
  <si>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</si>
  <si>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</si>
  <si>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</si>
  <si>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</si>
  <si>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</si>
  <si>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</si>
  <si>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</si>
  <si>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</si>
  <si>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</si>
  <si>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</si>
  <si>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</si>
  <si>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</si>
  <si>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</si>
  <si>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</si>
  <si>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</si>
  <si>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</si>
  <si>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</si>
  <si>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</si>
  <si>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</si>
  <si>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</si>
  <si>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</si>
  <si>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</si>
  <si>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</si>
  <si>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</si>
  <si>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</si>
  <si>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</si>
  <si>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</si>
  <si>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</si>
  <si>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</si>
  <si>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</si>
  <si>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</si>
  <si>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</si>
  <si>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</si>
  <si>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</si>
  <si>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</si>
  <si>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</si>
  <si>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</si>
  <si>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</si>
  <si>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</si>
  <si>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</si>
  <si>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</si>
  <si>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</si>
  <si>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</si>
  <si>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</si>
  <si>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</si>
  <si>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</si>
  <si>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</si>
  <si>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</si>
  <si>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</si>
  <si>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</si>
  <si>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</si>
  <si>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</si>
  <si>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</si>
  <si>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</si>
  <si>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</si>
  <si>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</si>
  <si>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</si>
  <si>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</si>
  <si>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</si>
  <si>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</si>
  <si>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</si>
  <si>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</si>
  <si>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</si>
  <si>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</si>
  <si>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</si>
  <si>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</si>
  <si>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</si>
  <si>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</si>
  <si>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</si>
  <si>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</si>
  <si>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</si>
  <si>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</si>
  <si>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</si>
  <si>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</si>
  <si>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</si>
  <si>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</si>
  <si>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</si>
  <si>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</si>
  <si>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</si>
  <si>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</si>
  <si>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</si>
  <si>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</si>
  <si>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</si>
  <si>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</si>
  <si>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</si>
  <si>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</si>
  <si>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</si>
  <si>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</si>
  <si>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</si>
  <si>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</si>
  <si>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</si>
  <si>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</si>
  <si>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</si>
  <si>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</si>
  <si>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</si>
  <si>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</si>
  <si>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</si>
  <si>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</si>
  <si>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</si>
  <si>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</si>
  <si>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</si>
  <si>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</si>
  <si>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</si>
  <si>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</si>
  <si>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</si>
  <si>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</si>
  <si>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</si>
  <si>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</si>
  <si>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</si>
  <si>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</si>
  <si>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</si>
  <si>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</si>
  <si>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</si>
  <si>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</si>
  <si>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</si>
  <si>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</si>
  <si>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</si>
  <si>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</si>
  <si>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</si>
  <si>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</si>
  <si>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</si>
  <si>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</si>
  <si>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</si>
  <si>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</si>
  <si>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</si>
  <si>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</si>
  <si>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</si>
  <si>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</si>
  <si>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</si>
  <si>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</si>
  <si>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</si>
  <si>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</si>
  <si>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</si>
  <si>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</si>
  <si>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</si>
  <si>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</si>
  <si>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</si>
  <si>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</si>
  <si>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</si>
  <si>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</si>
  <si>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</si>
  <si>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</si>
  <si>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</si>
  <si>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</si>
  <si>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</si>
  <si>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</si>
  <si>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</si>
  <si>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</si>
  <si>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</si>
  <si>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</si>
  <si>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</si>
  <si>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</si>
  <si>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</si>
  <si>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</si>
  <si>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</si>
  <si>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</si>
  <si>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</si>
  <si>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</si>
  <si>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</si>
  <si>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</si>
  <si>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</si>
  <si>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</si>
  <si>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</si>
  <si>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</si>
  <si>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</si>
  <si>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</si>
  <si>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</si>
  <si>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</si>
  <si>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</si>
  <si>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</si>
  <si>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</si>
  <si>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</si>
  <si>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</si>
  <si>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</si>
  <si>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</si>
  <si>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</si>
  <si>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</si>
  <si>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</si>
  <si>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</si>
  <si>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</si>
  <si>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</si>
  <si>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</si>
  <si>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</si>
  <si>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</si>
  <si>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</si>
  <si>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</si>
  <si>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</si>
  <si>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</si>
  <si>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</si>
  <si>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</si>
  <si>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</si>
  <si>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</si>
  <si>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</si>
  <si>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</si>
  <si>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</si>
  <si>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</si>
  <si>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</si>
  <si>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</si>
  <si>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</si>
  <si>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</si>
  <si>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</si>
  <si>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</si>
  <si>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</si>
  <si>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</si>
  <si>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</si>
  <si>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</si>
  <si>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</si>
  <si>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</si>
  <si>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</si>
  <si>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</si>
  <si>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</si>
  <si>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</si>
  <si>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</si>
  <si>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</si>
  <si>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</si>
  <si>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</si>
  <si>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</si>
  <si>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</si>
  <si>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</si>
  <si>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</si>
  <si>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</si>
  <si>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</si>
  <si>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</si>
  <si>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</si>
  <si>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</si>
  <si>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</si>
  <si>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</si>
  <si>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</si>
  <si>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</si>
  <si>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</si>
  <si>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</si>
  <si>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</si>
  <si>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</si>
  <si>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</si>
  <si>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</si>
  <si>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</si>
  <si>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</si>
  <si>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</si>
  <si>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</si>
  <si>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</si>
  <si>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</si>
  <si>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</si>
  <si>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</si>
  <si>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</si>
  <si>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</si>
  <si>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</si>
  <si>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</si>
  <si>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</si>
  <si>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</si>
  <si>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</si>
  <si>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</si>
  <si>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</si>
  <si>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</si>
  <si>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</si>
  <si>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</si>
  <si>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</si>
  <si>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</si>
  <si>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</si>
  <si>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</si>
  <si>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</si>
  <si>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</si>
  <si>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</si>
  <si>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</si>
  <si>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</si>
  <si>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</si>
  <si>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</si>
  <si>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</si>
  <si>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</si>
  <si>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</si>
  <si>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</si>
  <si>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</si>
  <si>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</si>
  <si>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</si>
  <si>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</si>
  <si>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</si>
  <si>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</si>
  <si>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</si>
  <si>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</si>
  <si>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</si>
  <si>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</si>
  <si>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</si>
  <si>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</si>
  <si>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</si>
  <si>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</si>
  <si>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</si>
  <si>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</si>
  <si>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</si>
  <si>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</si>
  <si>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</si>
  <si>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</si>
  <si>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</si>
  <si>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</si>
  <si>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</si>
  <si>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</si>
  <si>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</si>
  <si>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</si>
  <si>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</si>
  <si>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</si>
  <si>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</si>
  <si>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</si>
  <si>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</si>
  <si>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</si>
  <si>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</si>
  <si>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</si>
  <si>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</si>
  <si>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</si>
  <si>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</si>
  <si>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</si>
  <si>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</si>
  <si>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</si>
  <si>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</si>
  <si>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</si>
  <si>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</si>
  <si>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</si>
  <si>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</si>
  <si>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</si>
  <si>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</si>
  <si>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</si>
  <si>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</si>
  <si>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</si>
  <si>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</si>
  <si>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</si>
  <si>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</si>
  <si>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</si>
  <si>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</si>
  <si>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</si>
  <si>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</si>
  <si>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</si>
  <si>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</si>
  <si>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</si>
  <si>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</si>
  <si>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</si>
  <si>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</si>
  <si>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</si>
  <si>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</si>
  <si>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</si>
  <si>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</si>
  <si>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</si>
  <si>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</si>
  <si>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</si>
  <si>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</si>
  <si>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</si>
  <si>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</si>
  <si>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</si>
  <si>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</si>
  <si>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</si>
  <si>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</si>
  <si>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</si>
  <si>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</si>
  <si>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</si>
  <si>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</si>
  <si>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</si>
  <si>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</si>
  <si>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</si>
  <si>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</si>
  <si>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</si>
  <si>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</si>
  <si>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</si>
  <si>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</si>
  <si>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</si>
  <si>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</si>
  <si>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</si>
  <si>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</si>
  <si>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</si>
  <si>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</si>
  <si>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</si>
  <si>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</si>
  <si>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</si>
  <si>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</si>
  <si>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</si>
  <si>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</si>
  <si>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</si>
  <si>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</si>
  <si>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</si>
  <si>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</si>
  <si>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</si>
  <si>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</si>
  <si>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</si>
  <si>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</si>
  <si>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</si>
  <si>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</si>
  <si>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</si>
  <si>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</si>
  <si>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</si>
  <si>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</si>
  <si>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</si>
  <si>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</si>
  <si>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</si>
  <si>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</si>
  <si>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</si>
  <si>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</si>
  <si>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</si>
  <si>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</si>
  <si>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</si>
  <si>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</si>
  <si>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</si>
  <si>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</si>
  <si>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</si>
  <si>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</si>
  <si>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</si>
  <si>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</si>
  <si>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</si>
  <si>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</si>
  <si>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</si>
  <si>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</si>
  <si>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</si>
  <si>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</si>
  <si>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</si>
  <si>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</si>
  <si>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</si>
  <si>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</si>
  <si>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</si>
  <si>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</si>
  <si>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</si>
  <si>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</si>
  <si>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</si>
  <si>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</si>
  <si>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</si>
  <si>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</si>
  <si>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</si>
  <si>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</si>
  <si>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</si>
  <si>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</si>
  <si>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</si>
  <si>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</si>
  <si>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</si>
  <si>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</si>
  <si>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</si>
  <si>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</si>
  <si>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</si>
  <si>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</si>
  <si>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</si>
  <si>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</si>
  <si>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</si>
  <si>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</si>
  <si>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</si>
  <si>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</si>
  <si>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</si>
  <si>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</si>
  <si>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</si>
  <si>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</si>
  <si>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</si>
  <si>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</si>
  <si>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</si>
  <si>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</si>
  <si>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</si>
  <si>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</si>
  <si>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</si>
  <si>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</si>
  <si>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</si>
  <si>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</si>
  <si>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</si>
  <si>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</si>
  <si>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</si>
  <si>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</si>
  <si>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</si>
  <si>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</si>
  <si>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</si>
  <si>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</si>
  <si>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</si>
  <si>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</si>
  <si>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</si>
  <si>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</si>
  <si>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</si>
  <si>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</si>
  <si>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</si>
  <si>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</si>
  <si>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</si>
  <si>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</si>
  <si>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</si>
  <si>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</si>
  <si>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</si>
  <si>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</si>
  <si>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</si>
  <si>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</si>
  <si>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</si>
  <si>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</si>
  <si>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</si>
  <si>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</si>
  <si>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</si>
  <si>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</si>
  <si>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</si>
  <si>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</si>
  <si>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</si>
  <si>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</si>
  <si>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</si>
  <si>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</si>
  <si>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</si>
  <si>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</si>
  <si>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</si>
  <si>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</si>
  <si>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</si>
  <si>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</si>
  <si>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</si>
  <si>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</si>
  <si>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</si>
  <si>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</si>
  <si>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</si>
  <si>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</si>
  <si>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</si>
  <si>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</si>
  <si>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</si>
  <si>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</si>
  <si>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</si>
  <si>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</si>
  <si>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</si>
  <si>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</si>
  <si>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</si>
  <si>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</si>
  <si>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</si>
  <si>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</si>
  <si>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</si>
  <si>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</si>
  <si>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</si>
  <si>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</si>
  <si>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</si>
  <si>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</si>
  <si>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</si>
  <si>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</si>
  <si>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</si>
  <si>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</si>
  <si>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</si>
  <si>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</si>
  <si>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</si>
  <si>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</si>
  <si>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</si>
  <si>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</si>
  <si>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</si>
  <si>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</si>
  <si>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</si>
  <si>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</si>
  <si>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</si>
  <si>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</si>
  <si>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</si>
  <si>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</si>
  <si>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</si>
  <si>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</si>
  <si>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</si>
  <si>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</si>
  <si>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</si>
  <si>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</si>
  <si>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</si>
  <si>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</si>
  <si>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</si>
  <si>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</si>
  <si>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</si>
  <si>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</si>
  <si>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</si>
  <si>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</si>
  <si>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</si>
  <si>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</si>
  <si>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</si>
  <si>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</si>
  <si>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</si>
  <si>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</si>
  <si>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</si>
  <si>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</si>
  <si>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</si>
  <si>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</si>
  <si>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</si>
  <si>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</si>
  <si>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</si>
  <si>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</si>
  <si>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</si>
  <si>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</si>
  <si>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</si>
  <si>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</si>
  <si>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</si>
  <si>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</si>
  <si>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</si>
  <si>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</si>
  <si>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</si>
  <si>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</si>
  <si>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</si>
  <si>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</si>
  <si>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</si>
  <si>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</si>
  <si>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</si>
  <si>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</si>
  <si>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</si>
  <si>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</si>
  <si>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</si>
  <si>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</si>
  <si>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</si>
  <si>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</si>
  <si>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</si>
  <si>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</si>
  <si>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</si>
  <si>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</si>
  <si>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</si>
  <si>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</si>
  <si>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</si>
  <si>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</si>
  <si>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</si>
  <si>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</si>
  <si>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</si>
  <si>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</si>
  <si>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</si>
  <si>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</si>
  <si>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</si>
  <si>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</si>
  <si>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</si>
  <si>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</si>
  <si>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</si>
  <si>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</si>
  <si>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</si>
  <si>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</si>
  <si>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</si>
  <si>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</si>
  <si>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</si>
  <si>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</si>
  <si>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</si>
  <si>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</si>
  <si>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</si>
  <si>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</si>
  <si>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</si>
  <si>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</si>
  <si>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</si>
  <si>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</si>
  <si>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</si>
  <si>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</si>
  <si>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</si>
  <si>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</si>
  <si>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</si>
  <si>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</si>
  <si>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</si>
  <si>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</si>
  <si>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</si>
  <si>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</si>
  <si>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</si>
  <si>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</si>
  <si>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</si>
  <si>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</si>
  <si>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</si>
  <si>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</si>
  <si>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</si>
  <si>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</si>
  <si>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</si>
  <si>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</si>
  <si>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</si>
  <si>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</si>
  <si>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</si>
  <si>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</si>
  <si>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</si>
  <si>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</si>
  <si>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</si>
  <si>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</si>
  <si>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</si>
  <si>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</si>
  <si>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</si>
  <si>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</si>
  <si>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</si>
  <si>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</si>
  <si>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</si>
  <si>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</si>
  <si>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</si>
  <si>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</si>
  <si>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</si>
  <si>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</si>
  <si>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</si>
  <si>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</si>
  <si>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</si>
  <si>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</si>
  <si>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</si>
  <si>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</si>
  <si>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</si>
  <si>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</si>
  <si>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</si>
  <si>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</si>
  <si>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</si>
  <si>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</si>
  <si>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</si>
  <si>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</si>
  <si>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</si>
  <si>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</si>
  <si>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</si>
  <si>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</si>
  <si>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</si>
  <si>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</si>
  <si>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</si>
  <si>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</si>
  <si>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</si>
  <si>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</si>
  <si>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</si>
  <si>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</si>
  <si>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</si>
  <si>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</si>
  <si>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</si>
  <si>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</si>
  <si>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</si>
  <si>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</si>
  <si>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</si>
  <si>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</si>
  <si>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</si>
  <si>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</si>
  <si>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</si>
  <si>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</si>
  <si>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</si>
  <si>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</si>
  <si>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</si>
  <si>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</si>
  <si>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</si>
  <si>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</si>
  <si>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</si>
  <si>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</si>
  <si>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</si>
  <si>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</si>
  <si>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</si>
  <si>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</si>
  <si>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</si>
  <si>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</si>
  <si>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</si>
  <si>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</si>
  <si>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</si>
  <si>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</si>
  <si>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</si>
  <si>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</si>
  <si>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</si>
  <si>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</si>
  <si>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</si>
  <si>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</si>
  <si>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</si>
  <si>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</si>
  <si>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</si>
  <si>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</si>
  <si>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</si>
  <si>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</si>
  <si>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</si>
  <si>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</si>
  <si>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</si>
  <si>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</si>
  <si>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</si>
  <si>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</si>
  <si>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</si>
  <si>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</si>
  <si>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</si>
  <si>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</si>
  <si>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</si>
  <si>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</si>
  <si>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</si>
  <si>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</si>
  <si>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</si>
  <si>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</si>
  <si>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</si>
  <si>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</si>
  <si>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</si>
  <si>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</si>
  <si>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</si>
  <si>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</si>
  <si>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</si>
  <si>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</si>
  <si>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</si>
  <si>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</si>
  <si>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</si>
  <si>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</si>
  <si>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</si>
  <si>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</si>
  <si>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</si>
  <si>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</si>
  <si>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</si>
  <si>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</si>
  <si>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</si>
  <si>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</si>
  <si>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</si>
  <si>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</si>
  <si>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</si>
  <si>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</si>
  <si>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</si>
  <si>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</si>
  <si>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</si>
  <si>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</si>
  <si>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</si>
  <si>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</si>
  <si>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</si>
  <si>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</si>
  <si>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</si>
  <si>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</si>
  <si>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</si>
  <si>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</si>
  <si>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</si>
  <si>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</si>
  <si>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</si>
  <si>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</si>
  <si>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</si>
  <si>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</si>
  <si>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</si>
  <si>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</si>
  <si>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</si>
  <si>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</si>
  <si>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</si>
  <si>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</si>
  <si>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</si>
  <si>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</si>
  <si>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</si>
  <si>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</si>
  <si>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</si>
  <si>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</si>
  <si>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</si>
  <si>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</si>
  <si>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</si>
  <si>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</si>
  <si>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</si>
  <si>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</si>
  <si>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</si>
  <si>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</si>
  <si>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</si>
  <si>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</si>
  <si>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</si>
  <si>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</si>
  <si>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</si>
  <si>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</si>
  <si>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</si>
  <si>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</si>
  <si>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</si>
  <si>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</si>
  <si>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</si>
  <si>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</si>
  <si>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</si>
  <si>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</si>
  <si>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</si>
  <si>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</si>
  <si>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</si>
  <si>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</si>
  <si>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</si>
  <si>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</si>
  <si>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</si>
  <si>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</si>
  <si>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</si>
  <si>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</si>
  <si>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</si>
  <si>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</si>
  <si>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</si>
  <si>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</si>
  <si>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</si>
  <si>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</si>
  <si>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</si>
  <si>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</si>
  <si>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</si>
  <si>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</si>
  <si>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</si>
  <si>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</si>
  <si>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</si>
  <si>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</si>
  <si>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</si>
  <si>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</si>
  <si>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</si>
  <si>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</si>
  <si>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</si>
  <si>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</si>
  <si>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</si>
  <si>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</si>
  <si>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</si>
  <si>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</si>
  <si>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</si>
  <si>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</si>
  <si>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</si>
  <si>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</si>
  <si>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</si>
  <si>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</si>
  <si>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</si>
  <si>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</si>
  <si>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</si>
  <si>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</si>
  <si>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</si>
  <si>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</si>
  <si>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</si>
  <si>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</si>
  <si>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</si>
  <si>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</si>
  <si>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</si>
  <si>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</si>
  <si>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</si>
  <si>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</si>
  <si>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</si>
  <si>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</si>
  <si>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</si>
  <si>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</si>
  <si>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</si>
  <si>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</si>
  <si>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</si>
  <si>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</si>
  <si>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</si>
  <si>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</si>
  <si>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</si>
  <si>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</si>
  <si>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</si>
  <si>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</si>
  <si>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</si>
  <si>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</si>
  <si>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</si>
  <si>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</si>
  <si>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</si>
  <si>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</si>
  <si>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</si>
  <si>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</si>
  <si>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</si>
  <si>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</si>
  <si>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</si>
  <si>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</si>
  <si>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</si>
  <si>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</si>
  <si>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</si>
  <si>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</si>
  <si>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</si>
  <si>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</si>
  <si>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</si>
  <si>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</si>
  <si>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</si>
  <si>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</si>
  <si>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</si>
  <si>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</si>
  <si>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</si>
  <si>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</si>
  <si>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</si>
  <si>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</si>
  <si>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</si>
  <si>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</si>
  <si>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</si>
  <si>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</si>
  <si>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</si>
  <si>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</si>
  <si>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</si>
  <si>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</si>
  <si>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</si>
  <si>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</si>
  <si>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</si>
  <si>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</si>
  <si>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</si>
  <si>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</si>
  <si>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</si>
  <si>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</si>
  <si>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</si>
  <si>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</si>
  <si>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</si>
  <si>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</si>
  <si>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</si>
  <si>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</si>
  <si>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</si>
  <si>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</si>
  <si>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</si>
  <si>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</si>
  <si>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</si>
  <si>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</si>
  <si>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</si>
  <si>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</si>
  <si>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</si>
  <si>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</si>
  <si>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</si>
  <si>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</si>
  <si>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</si>
  <si>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</si>
  <si>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</si>
  <si>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</si>
  <si>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</si>
  <si>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</si>
  <si>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</si>
  <si>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</si>
  <si>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</si>
  <si>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</si>
  <si>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</si>
  <si>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</si>
  <si>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</si>
  <si>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</si>
  <si>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</si>
  <si>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</si>
  <si>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</si>
  <si>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</si>
  <si>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</si>
  <si>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</si>
  <si>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</si>
  <si>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</si>
  <si>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</si>
  <si>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</si>
  <si>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</si>
  <si>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</si>
  <si>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</si>
  <si>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</si>
  <si>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</si>
  <si>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</si>
  <si>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</si>
  <si>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</si>
  <si>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</si>
  <si>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</si>
  <si>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</si>
  <si>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</si>
  <si>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</si>
  <si>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</si>
  <si>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</si>
  <si>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</si>
  <si>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</si>
  <si>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</si>
  <si>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</si>
  <si>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</si>
  <si>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</si>
  <si>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</si>
  <si>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</si>
  <si>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</si>
  <si>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</si>
  <si>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</si>
  <si>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</si>
  <si>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</si>
  <si>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</si>
  <si>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</si>
  <si>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</si>
  <si>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</si>
  <si>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</si>
  <si>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</si>
  <si>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</si>
  <si>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</si>
  <si>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</si>
  <si>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</si>
  <si>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</si>
  <si>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</si>
  <si>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</si>
  <si>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</si>
  <si>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</si>
  <si>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</si>
  <si>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</si>
  <si>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</si>
  <si>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</si>
  <si>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</si>
  <si>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</si>
  <si>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</si>
  <si>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</si>
  <si>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</si>
  <si>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</si>
  <si>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</si>
  <si>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</si>
  <si>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</si>
  <si>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</si>
  <si>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</si>
  <si>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</si>
  <si>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</si>
  <si>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</si>
  <si>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</si>
  <si>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</si>
  <si>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</si>
  <si>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</si>
  <si>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</si>
  <si>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</si>
  <si>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</si>
  <si>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</si>
  <si>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</si>
  <si>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</si>
  <si>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</si>
  <si>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</si>
  <si>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</si>
  <si>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</si>
  <si>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</si>
  <si>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</si>
  <si>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</si>
  <si>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</si>
  <si>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</si>
  <si>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</si>
  <si>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</si>
  <si>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</si>
  <si>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</si>
  <si>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</si>
  <si>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</si>
  <si>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</si>
  <si>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</si>
  <si>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</si>
  <si>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</si>
  <si>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</si>
  <si>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</si>
  <si>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</si>
  <si>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</si>
  <si>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</si>
  <si>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</si>
  <si>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</si>
  <si>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</si>
  <si>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</si>
  <si>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</si>
  <si>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</si>
  <si>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</si>
  <si>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</si>
  <si>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</si>
  <si>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</si>
  <si>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</si>
  <si>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</si>
  <si>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</si>
  <si>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</si>
  <si>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</si>
  <si>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</si>
  <si>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</si>
  <si>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</si>
  <si>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</si>
  <si>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</si>
  <si>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</si>
  <si>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</si>
  <si>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</si>
  <si>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</si>
  <si>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</si>
  <si>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</si>
  <si>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</si>
  <si>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</si>
  <si>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</si>
  <si>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</si>
  <si>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</si>
  <si>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</si>
  <si>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</si>
  <si>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</si>
  <si>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</si>
  <si>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</si>
  <si>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</si>
  <si>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</si>
  <si>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</si>
  <si>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</si>
  <si>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</si>
  <si>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</si>
  <si>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</si>
  <si>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</si>
  <si>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</si>
  <si>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</si>
  <si>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</si>
  <si>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</si>
  <si>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</si>
  <si>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</si>
  <si>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</si>
  <si>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</si>
  <si>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</si>
  <si>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</si>
  <si>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</si>
  <si>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</si>
  <si>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</si>
  <si>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</si>
  <si>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</si>
  <si>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</si>
  <si>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</si>
  <si>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</si>
  <si>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</si>
  <si>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</si>
  <si>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</si>
  <si>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</si>
  <si>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</si>
  <si>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</si>
  <si>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</si>
  <si>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</si>
  <si>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</si>
  <si>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</si>
  <si>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</si>
  <si>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</si>
  <si>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</si>
  <si>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</si>
  <si>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</si>
  <si>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</si>
  <si>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</si>
  <si>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</si>
  <si>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</si>
  <si>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</si>
  <si>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</si>
  <si>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</si>
  <si>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</si>
  <si>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</si>
  <si>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</si>
  <si>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</si>
  <si>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</si>
  <si>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</si>
  <si>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</si>
  <si>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</si>
  <si>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</si>
  <si>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</si>
  <si>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</si>
  <si>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</si>
  <si>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</si>
  <si>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</si>
  <si>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</si>
  <si>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</si>
  <si>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</si>
  <si>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</si>
  <si>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</si>
  <si>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</si>
  <si>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</si>
  <si>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</si>
  <si>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</si>
  <si>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</si>
  <si>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</si>
  <si>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</si>
  <si>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</si>
  <si>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</si>
  <si>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</si>
  <si>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</si>
  <si>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</si>
  <si>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</si>
  <si>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</si>
  <si>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</si>
  <si>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</si>
  <si>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</si>
  <si>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</si>
  <si>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</si>
  <si>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</si>
  <si>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</si>
  <si>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</si>
  <si>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</si>
  <si>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</si>
  <si>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</si>
  <si>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</si>
  <si>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</si>
  <si>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</si>
  <si>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</si>
  <si>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</si>
  <si>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</si>
  <si>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</si>
  <si>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</si>
  <si>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</si>
  <si>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</si>
  <si>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</si>
  <si>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</si>
  <si>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</si>
  <si>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</si>
  <si>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</si>
  <si>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</si>
  <si>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</si>
  <si>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</si>
  <si>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</si>
  <si>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</si>
  <si>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</si>
  <si>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</si>
  <si>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</si>
  <si>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</si>
  <si>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</si>
  <si>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</si>
  <si>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</si>
  <si>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</si>
  <si>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</si>
  <si>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</si>
  <si>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</si>
  <si>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</si>
  <si>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</si>
  <si>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</si>
  <si>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</si>
  <si>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</si>
  <si>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</si>
  <si>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</si>
  <si>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</si>
  <si>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</si>
  <si>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</si>
  <si>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</si>
  <si>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</si>
  <si>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</si>
  <si>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</si>
  <si>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</si>
  <si>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</si>
  <si>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</si>
  <si>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</si>
  <si>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</si>
  <si>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</si>
  <si>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</si>
  <si>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</si>
  <si>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</si>
  <si>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</si>
  <si>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</si>
  <si>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</si>
  <si>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</si>
  <si>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</si>
  <si>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</si>
  <si>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</si>
  <si>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</si>
  <si>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</si>
  <si>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</si>
  <si>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</si>
  <si>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</si>
  <si>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</si>
  <si>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</si>
  <si>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</si>
  <si>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</si>
  <si>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</si>
  <si>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</si>
  <si>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</si>
  <si>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</si>
  <si>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</si>
  <si>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</si>
  <si>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</si>
  <si>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</si>
  <si>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</si>
  <si>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</si>
  <si>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</si>
  <si>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</si>
  <si>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</si>
  <si>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</si>
  <si>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</si>
  <si>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</si>
  <si>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</si>
  <si>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</si>
  <si>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</si>
  <si>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</si>
  <si>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</si>
  <si>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</si>
  <si>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</si>
  <si>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</si>
  <si>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</si>
  <si>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</si>
  <si>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</si>
  <si>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</si>
  <si>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</si>
  <si>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</si>
  <si>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</si>
  <si>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</si>
  <si>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</si>
  <si>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</si>
  <si>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</si>
  <si>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</si>
  <si>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</si>
  <si>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</si>
  <si>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</si>
  <si>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</si>
  <si>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</si>
  <si>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</si>
  <si>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</si>
  <si>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</si>
  <si>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</si>
  <si>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</si>
  <si>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</si>
  <si>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</si>
  <si>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</si>
  <si>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</si>
  <si>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</si>
  <si>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</si>
  <si>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</si>
  <si>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</si>
  <si>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</si>
  <si>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</si>
  <si>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</si>
  <si>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</si>
  <si>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</si>
  <si>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</si>
  <si>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</si>
  <si>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</si>
  <si>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</si>
  <si>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</si>
  <si>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</si>
  <si>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</si>
  <si>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</si>
  <si>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</si>
  <si>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</si>
  <si>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</si>
  <si>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</si>
  <si>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</si>
  <si>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</si>
  <si>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</si>
  <si>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</si>
  <si>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</si>
  <si>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</si>
  <si>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</si>
  <si>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</si>
  <si>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</si>
  <si>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</si>
  <si>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</si>
  <si>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</si>
  <si>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</si>
  <si>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</si>
  <si>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</si>
  <si>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</si>
  <si>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</si>
  <si>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</si>
  <si>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</si>
  <si>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</si>
  <si>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</si>
  <si>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</si>
  <si>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</si>
  <si>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</si>
  <si>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</si>
  <si>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</si>
  <si>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</si>
  <si>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</si>
  <si>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</si>
  <si>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</si>
  <si>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</si>
  <si>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</si>
  <si>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</si>
  <si>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</si>
  <si>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</si>
  <si>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</si>
  <si>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</si>
  <si>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</si>
  <si>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</si>
  <si>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</si>
  <si>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</si>
  <si>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</si>
  <si>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</si>
  <si>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</si>
  <si>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</si>
  <si>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</si>
  <si>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</si>
  <si>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</si>
  <si>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</si>
  <si>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</si>
  <si>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</si>
  <si>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</si>
  <si>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</si>
  <si>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</si>
  <si>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</si>
  <si>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</si>
  <si>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</si>
  <si>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</si>
  <si>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</si>
  <si>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</si>
  <si>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</si>
  <si>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</si>
  <si>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</si>
  <si>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</si>
  <si>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</si>
  <si>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</si>
  <si>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</si>
  <si>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</si>
  <si>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</si>
  <si>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</si>
  <si>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</si>
  <si>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</si>
  <si>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</si>
  <si>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</si>
  <si>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</si>
  <si>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</si>
  <si>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</si>
  <si>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</si>
  <si>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</si>
  <si>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</si>
  <si>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</si>
  <si>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</si>
  <si>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</si>
  <si>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</si>
  <si>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</si>
  <si>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</si>
  <si>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</si>
  <si>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</si>
  <si>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</si>
  <si>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</si>
  <si>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</si>
  <si>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</si>
  <si>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</si>
  <si>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</si>
  <si>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</si>
  <si>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</si>
  <si>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</si>
  <si>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</si>
  <si>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</si>
  <si>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</si>
  <si>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</si>
  <si>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</si>
  <si>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</si>
  <si>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</si>
  <si>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</si>
  <si>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</si>
  <si>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</si>
  <si>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</si>
  <si>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</si>
  <si>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</si>
  <si>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</si>
  <si>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</si>
  <si>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</si>
  <si>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</si>
  <si>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</si>
  <si>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</si>
  <si>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</si>
  <si>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</si>
  <si>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</si>
  <si>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</si>
  <si>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</si>
  <si>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</si>
  <si>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</si>
  <si>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</si>
  <si>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</si>
  <si>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</si>
  <si>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</si>
  <si>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</si>
  <si>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</si>
  <si>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</si>
  <si>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</si>
  <si>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</si>
  <si>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</si>
  <si>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</si>
  <si>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</si>
  <si>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</si>
  <si>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</si>
  <si>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</si>
  <si>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</si>
  <si>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</si>
  <si>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</si>
  <si>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</si>
  <si>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</si>
  <si>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</si>
  <si>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</si>
  <si>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</si>
  <si>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</si>
  <si>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</si>
  <si>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</si>
  <si>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</si>
  <si>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</si>
  <si>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</si>
  <si>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</si>
  <si>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</si>
  <si>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</si>
  <si>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</si>
  <si>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</si>
  <si>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</si>
  <si>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</si>
  <si>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</si>
  <si>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</si>
  <si>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</si>
  <si>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</si>
  <si>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</si>
  <si>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</si>
  <si>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</si>
  <si>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</si>
  <si>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</si>
  <si>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</si>
  <si>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</si>
  <si>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</si>
  <si>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</si>
  <si>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</si>
  <si>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</si>
  <si>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</si>
  <si>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</si>
  <si>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</si>
  <si>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</si>
  <si>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</si>
  <si>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</si>
  <si>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</si>
  <si>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</si>
  <si>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</si>
  <si>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</si>
  <si>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</si>
  <si>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</si>
  <si>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</si>
  <si>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</si>
  <si>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</si>
  <si>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</si>
  <si>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</si>
  <si>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</si>
  <si>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</si>
  <si>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</si>
  <si>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</si>
  <si>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</si>
  <si>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</si>
  <si>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</si>
  <si>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</si>
  <si>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</si>
  <si>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</si>
  <si>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</si>
  <si>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</si>
  <si>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</si>
  <si>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</si>
  <si>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</si>
  <si>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</si>
  <si>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</si>
  <si>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</si>
  <si>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</si>
  <si>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</si>
  <si>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</si>
  <si>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</si>
  <si>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</si>
  <si>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</si>
  <si>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</si>
  <si>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</si>
  <si>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</si>
  <si>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</si>
  <si>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</si>
  <si>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</si>
  <si>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</si>
  <si>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</si>
  <si>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</si>
  <si>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</si>
  <si>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</si>
  <si>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</si>
  <si>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</si>
  <si>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</si>
  <si>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</si>
  <si>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</si>
  <si>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</si>
  <si>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</si>
  <si>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</si>
  <si>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</si>
  <si>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</si>
  <si>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</si>
  <si>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</si>
  <si>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</si>
  <si>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</si>
  <si>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</si>
  <si>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</si>
  <si>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</si>
  <si>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</si>
  <si>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</si>
  <si>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</si>
  <si>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</si>
  <si>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</si>
  <si>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</si>
  <si>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</si>
  <si>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</si>
  <si>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</si>
  <si>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</si>
  <si>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</si>
  <si>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</si>
  <si>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</si>
  <si>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</si>
  <si>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</si>
  <si>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</si>
  <si>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</si>
  <si>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</si>
  <si>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</si>
  <si>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</si>
  <si>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</si>
  <si>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</si>
  <si>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</si>
  <si>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</si>
  <si>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</si>
  <si>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</si>
  <si>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</si>
  <si>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</si>
  <si>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</si>
  <si>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</si>
  <si>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</si>
  <si>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</si>
  <si>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</si>
  <si>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</si>
  <si>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</si>
  <si>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</si>
  <si>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</si>
  <si>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</si>
  <si>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</si>
  <si>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</si>
  <si>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</si>
  <si>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</si>
  <si>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</si>
  <si>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</si>
  <si>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</si>
  <si>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</si>
  <si>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</si>
  <si>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</si>
  <si>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</si>
  <si>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</si>
  <si>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</si>
  <si>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</si>
  <si>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</si>
  <si>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</si>
  <si>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</si>
  <si>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</si>
  <si>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</si>
  <si>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</si>
  <si>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</si>
  <si>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</si>
  <si>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</si>
  <si>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</si>
  <si>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</si>
  <si>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</si>
  <si>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</si>
  <si>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</si>
  <si>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</si>
  <si>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</si>
  <si>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</si>
  <si>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</si>
  <si>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</si>
  <si>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</si>
  <si>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</si>
  <si>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</si>
  <si>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</si>
  <si>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</si>
  <si>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</si>
  <si>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</si>
  <si>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</si>
  <si>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</si>
  <si>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</si>
  <si>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</si>
  <si>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</si>
  <si>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</si>
  <si>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</si>
  <si>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</si>
  <si>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</si>
  <si>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</si>
  <si>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</si>
  <si>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</si>
  <si>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</si>
  <si>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</si>
  <si>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</si>
  <si>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</si>
  <si>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</si>
  <si>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</si>
  <si>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</si>
  <si>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</si>
  <si>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</si>
  <si>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</si>
  <si>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</si>
  <si>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</si>
  <si>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</si>
  <si>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</si>
  <si>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</si>
  <si>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</si>
  <si>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</si>
  <si>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</si>
  <si>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</si>
  <si>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</si>
  <si>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</si>
  <si>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</si>
  <si>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</si>
  <si>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</si>
  <si>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</si>
  <si>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</si>
  <si>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</si>
  <si>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</si>
  <si>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</si>
  <si>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</si>
  <si>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</si>
  <si>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</si>
  <si>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</si>
  <si>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</si>
  <si>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</si>
  <si>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</si>
  <si>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</si>
  <si>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</si>
  <si>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</si>
  <si>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</si>
  <si>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</si>
  <si>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</si>
  <si>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</si>
  <si>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</si>
  <si>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</si>
  <si>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</si>
  <si>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</si>
  <si>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</si>
  <si>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</si>
  <si>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</si>
  <si>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</si>
  <si>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</si>
  <si>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</si>
  <si>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</si>
  <si>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</si>
  <si>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</si>
  <si>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</si>
  <si>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</si>
  <si>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</si>
  <si>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</si>
  <si>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</si>
  <si>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</si>
  <si>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</si>
  <si>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</si>
  <si>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</si>
  <si>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</si>
  <si>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</si>
  <si>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</si>
  <si>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</si>
  <si>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</si>
  <si>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</si>
  <si>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</si>
  <si>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</si>
  <si>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</si>
  <si>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</si>
  <si>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</si>
  <si>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</si>
  <si>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</si>
  <si>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</si>
  <si>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</si>
  <si>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</si>
  <si>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</si>
  <si>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</si>
  <si>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</si>
  <si>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</si>
  <si>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</si>
  <si>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</si>
  <si>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</si>
  <si>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</si>
  <si>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</si>
  <si>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</si>
  <si>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</si>
  <si>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</si>
  <si>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</si>
  <si>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</si>
  <si>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</si>
  <si>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</si>
  <si>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</si>
  <si>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</si>
  <si>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</si>
  <si>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</si>
  <si>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</si>
  <si>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</si>
  <si>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</si>
  <si>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</si>
  <si>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</si>
  <si>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</si>
  <si>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</si>
  <si>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</si>
  <si>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</si>
  <si>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</si>
  <si>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</si>
  <si>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</si>
  <si>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</si>
  <si>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</si>
  <si>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</si>
  <si>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</si>
  <si>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</si>
  <si>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</si>
  <si>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</si>
  <si>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</si>
  <si>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</si>
  <si>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</si>
  <si>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</si>
  <si>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</si>
  <si>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</si>
  <si>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</si>
  <si>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</si>
  <si>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</si>
  <si>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</si>
  <si>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</si>
  <si>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</si>
  <si>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</si>
  <si>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</si>
  <si>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</si>
  <si>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</si>
  <si>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</si>
  <si>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</si>
  <si>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</si>
  <si>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</si>
  <si>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</si>
  <si>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</si>
  <si>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</si>
  <si>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</si>
  <si>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</si>
  <si>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</si>
  <si>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</si>
  <si>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</si>
  <si>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</si>
  <si>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</si>
  <si>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</si>
  <si>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</si>
  <si>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</si>
  <si>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</si>
  <si>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</si>
  <si>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</si>
  <si>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</si>
  <si>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</si>
  <si>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</si>
  <si>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</si>
  <si>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</si>
  <si>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</si>
  <si>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</si>
  <si>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</si>
  <si>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</si>
  <si>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</si>
  <si>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</si>
  <si>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</si>
  <si>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</si>
  <si>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</si>
  <si>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</si>
  <si>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</si>
  <si>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</si>
  <si>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</si>
  <si>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</si>
  <si>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</si>
  <si>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</si>
  <si>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</si>
  <si>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</si>
  <si>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</si>
  <si>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</si>
  <si>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</si>
  <si>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</si>
  <si>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</si>
  <si>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</si>
  <si>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</si>
  <si>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</si>
  <si>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</si>
  <si>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</si>
  <si>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</si>
  <si>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</si>
  <si>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</si>
  <si>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</si>
  <si>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</si>
  <si>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</si>
  <si>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</si>
  <si>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</si>
  <si>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</si>
  <si>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</si>
  <si>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</si>
  <si>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</si>
  <si>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</si>
  <si>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</si>
  <si>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</si>
  <si>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</si>
  <si>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</si>
  <si>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</si>
  <si>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</si>
  <si>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</si>
  <si>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</si>
  <si>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</si>
  <si>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</si>
  <si>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</si>
  <si>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</si>
  <si>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</si>
  <si>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</si>
  <si>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</si>
  <si>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</si>
  <si>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</si>
  <si>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</si>
  <si>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</si>
  <si>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</si>
  <si>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</si>
  <si>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</si>
  <si>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</si>
  <si>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</si>
  <si>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</si>
  <si>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</si>
  <si>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</si>
  <si>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</si>
  <si>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</si>
  <si>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</si>
  <si>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</si>
  <si>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</si>
  <si>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</si>
  <si>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</si>
  <si>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</si>
  <si>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</si>
  <si>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</si>
  <si>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</si>
  <si>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</si>
  <si>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</si>
  <si>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</si>
  <si>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</si>
  <si>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</si>
  <si>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</si>
  <si>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</si>
  <si>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</si>
  <si>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</si>
  <si>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</si>
  <si>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</si>
  <si>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</si>
  <si>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</si>
  <si>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</si>
  <si>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</si>
  <si>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</si>
  <si>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</si>
  <si>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</si>
  <si>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</si>
  <si>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</si>
  <si>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</si>
  <si>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</si>
  <si>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</si>
  <si>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</si>
  <si>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</si>
  <si>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</si>
  <si>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</si>
  <si>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</si>
  <si>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</si>
  <si>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</si>
  <si>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</si>
  <si>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</si>
  <si>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</si>
  <si>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</si>
  <si>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</si>
  <si>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</si>
  <si>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</si>
  <si>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</si>
  <si>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</si>
  <si>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</si>
  <si>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</si>
  <si>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</si>
  <si>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</si>
  <si>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</si>
  <si>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</si>
  <si>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</si>
  <si>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</si>
  <si>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</si>
  <si>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</si>
  <si>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</si>
  <si>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</si>
  <si>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</si>
  <si>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</si>
  <si>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</si>
  <si>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</si>
  <si>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</si>
  <si>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</si>
  <si>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</si>
  <si>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</si>
  <si>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</si>
  <si>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</si>
  <si>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</si>
  <si>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</si>
  <si>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</si>
  <si>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</si>
  <si>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</si>
  <si>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</si>
  <si>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</si>
  <si>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</si>
  <si>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</si>
  <si>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</si>
  <si>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</si>
  <si>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</si>
  <si>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</si>
  <si>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</si>
  <si>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</si>
  <si>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</si>
  <si>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</si>
  <si>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</si>
  <si>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</si>
  <si>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</si>
  <si>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</si>
  <si>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</si>
  <si>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</si>
  <si>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</si>
  <si>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</si>
  <si>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</si>
  <si>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</si>
  <si>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</si>
  <si>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</si>
  <si>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</si>
  <si>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</si>
  <si>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</si>
  <si>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</si>
  <si>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</si>
  <si>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</si>
  <si>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</si>
  <si>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</si>
  <si>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</si>
  <si>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</si>
  <si>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</si>
  <si>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</si>
  <si>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</si>
  <si>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</si>
  <si>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</si>
  <si>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</si>
  <si>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</si>
  <si>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</si>
  <si>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</si>
  <si>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</si>
  <si>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</si>
  <si>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</si>
  <si>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</si>
  <si>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</si>
  <si>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</si>
  <si>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</si>
  <si>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</si>
  <si>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</si>
  <si>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</si>
  <si>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</si>
  <si>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</si>
  <si>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</si>
  <si>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</si>
  <si>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</si>
  <si>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</si>
  <si>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</si>
  <si>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</si>
  <si>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</si>
  <si>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</si>
  <si>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</si>
  <si>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</si>
  <si>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</si>
  <si>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</si>
  <si>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</si>
  <si>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</si>
  <si>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</si>
  <si>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</si>
  <si>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</si>
  <si>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</si>
  <si>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</si>
  <si>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</si>
  <si>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</si>
  <si>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</si>
  <si>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</si>
  <si>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</si>
  <si>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</si>
  <si>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</si>
  <si>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</si>
  <si>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</si>
  <si>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</si>
  <si>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</si>
  <si>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</si>
  <si>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</si>
  <si>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</si>
  <si>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</si>
  <si>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</si>
  <si>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</si>
  <si>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</si>
  <si>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</si>
  <si>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</si>
  <si>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</si>
  <si>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</si>
  <si>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</si>
  <si>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</si>
  <si>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</si>
  <si>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</si>
  <si>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</si>
  <si>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</si>
  <si>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</si>
  <si>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</si>
  <si>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</si>
  <si>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</si>
  <si>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</si>
  <si>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</si>
  <si>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</si>
  <si>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</si>
  <si>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</si>
  <si>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</si>
  <si>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</si>
  <si>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</si>
  <si>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</si>
  <si>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</si>
  <si>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</si>
  <si>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</si>
  <si>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</si>
  <si>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</si>
  <si>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</si>
  <si>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</si>
  <si>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</si>
  <si>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</si>
  <si>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</si>
  <si>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</si>
  <si>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</si>
  <si>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</si>
  <si>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</si>
  <si>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</si>
  <si>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</si>
  <si>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</si>
  <si>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</si>
  <si>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</si>
  <si>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</si>
  <si>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</si>
  <si>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</si>
  <si>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</si>
  <si>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</si>
  <si>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</si>
  <si>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</si>
  <si>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</si>
  <si>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</si>
  <si>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</si>
  <si>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</si>
  <si>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</si>
  <si>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</si>
  <si>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</si>
  <si>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</si>
  <si>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</si>
  <si>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</si>
  <si>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</si>
  <si>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</si>
  <si>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</si>
  <si>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</si>
  <si>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</si>
  <si>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</si>
  <si>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</si>
  <si>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</si>
  <si>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</si>
  <si>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</si>
  <si>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</si>
  <si>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</si>
  <si>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</si>
  <si>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</si>
  <si>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</si>
  <si>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</si>
  <si>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</si>
  <si>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</si>
  <si>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</si>
  <si>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</si>
  <si>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</si>
  <si>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</si>
  <si>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</si>
  <si>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</si>
  <si>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</si>
  <si>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</si>
  <si>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</si>
  <si>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</si>
  <si>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</si>
  <si>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</si>
  <si>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</si>
  <si>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</si>
  <si>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</si>
  <si>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</si>
  <si>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</si>
  <si>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</si>
  <si>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</si>
  <si>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</si>
  <si>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</si>
  <si>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</si>
  <si>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</si>
  <si>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</si>
  <si>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</si>
  <si>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</si>
  <si>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</si>
  <si>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</si>
  <si>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</si>
  <si>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</si>
  <si>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</si>
  <si>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</si>
  <si>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</si>
  <si>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</si>
  <si>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</si>
  <si>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</si>
  <si>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</si>
  <si>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</si>
  <si>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</si>
  <si>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</si>
  <si>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</si>
  <si>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</si>
  <si>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</si>
  <si>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</si>
  <si>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</si>
  <si>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</si>
  <si>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</si>
  <si>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</si>
  <si>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</si>
  <si>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</si>
  <si>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</si>
  <si>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</si>
  <si>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</si>
  <si>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</si>
  <si>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</si>
  <si>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</si>
  <si>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</si>
  <si>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</si>
  <si>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</si>
  <si>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</si>
  <si>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</si>
  <si>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</si>
  <si>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</si>
  <si>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</si>
  <si>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</si>
  <si>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</si>
  <si>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</si>
  <si>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</si>
  <si>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</si>
  <si>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</si>
  <si>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</si>
  <si>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</si>
  <si>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</si>
  <si>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</si>
  <si>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</si>
  <si>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</si>
  <si>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</si>
  <si>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</si>
  <si>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</si>
  <si>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</si>
  <si>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</si>
  <si>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</si>
  <si>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</si>
  <si>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</si>
  <si>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</si>
  <si>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</si>
  <si>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</si>
  <si>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</si>
  <si>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</si>
  <si>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</si>
  <si>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</si>
  <si>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</si>
  <si>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</si>
  <si>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</si>
  <si>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</si>
  <si>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</si>
  <si>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</si>
  <si>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</si>
  <si>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</si>
  <si>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</si>
  <si>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</si>
  <si>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</si>
  <si>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</si>
  <si>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</si>
  <si>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</si>
  <si>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</si>
  <si>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</si>
  <si>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</si>
  <si>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</si>
  <si>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</si>
  <si>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</si>
  <si>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</si>
  <si>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</si>
  <si>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</si>
  <si>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</si>
  <si>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</si>
  <si>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</si>
  <si>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</si>
  <si>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</si>
  <si>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</si>
  <si>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</si>
  <si>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</si>
  <si>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</si>
  <si>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</si>
  <si>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</si>
  <si>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</si>
  <si>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</si>
  <si>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</si>
  <si>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</si>
  <si>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</si>
  <si>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</si>
  <si>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</si>
  <si>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</si>
  <si>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</si>
  <si>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</si>
  <si>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</si>
  <si>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</si>
  <si>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</si>
  <si>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</si>
  <si>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</si>
  <si>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</si>
  <si>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</si>
  <si>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</si>
  <si>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</si>
  <si>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</si>
  <si>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</si>
  <si>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</si>
  <si>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</si>
  <si>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</si>
  <si>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</si>
  <si>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</si>
  <si>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</si>
  <si>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</si>
  <si>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</si>
  <si>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</si>
  <si>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</si>
  <si>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</si>
  <si>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</si>
  <si>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</si>
  <si>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</si>
  <si>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</si>
  <si>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</si>
  <si>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</si>
  <si>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</si>
  <si>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</si>
  <si>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</si>
  <si>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</si>
  <si>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</si>
  <si>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</si>
  <si>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</si>
  <si>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</si>
  <si>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</si>
  <si>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</si>
  <si>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</si>
  <si>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</si>
  <si>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</si>
  <si>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</si>
  <si>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</si>
  <si>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</si>
  <si>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</si>
  <si>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</si>
  <si>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</si>
  <si>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</si>
  <si>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</si>
  <si>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</si>
  <si>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</si>
  <si>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</si>
  <si>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</si>
  <si>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</si>
  <si>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</si>
  <si>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</si>
  <si>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</si>
  <si>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</si>
  <si>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</si>
  <si>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</si>
  <si>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</si>
  <si>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</si>
  <si>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</si>
  <si>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</si>
  <si>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</si>
  <si>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</si>
  <si>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</si>
  <si>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</si>
  <si>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</si>
  <si>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</si>
  <si>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</si>
  <si>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</si>
  <si>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</si>
  <si>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</si>
  <si>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</si>
  <si>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</si>
  <si>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</si>
  <si>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</si>
  <si>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</si>
  <si>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</si>
  <si>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</si>
  <si>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</si>
  <si>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</si>
  <si>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</si>
  <si>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</si>
  <si>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</si>
  <si>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</si>
  <si>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</si>
  <si>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</si>
  <si>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</si>
  <si>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</si>
  <si>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</si>
  <si>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</si>
  <si>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</si>
  <si>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</si>
  <si>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</si>
  <si>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</si>
  <si>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</si>
  <si>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</si>
  <si>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</si>
  <si>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</si>
  <si>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</si>
  <si>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</si>
  <si>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</si>
  <si>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</si>
  <si>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</si>
  <si>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</si>
  <si>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</si>
  <si>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</si>
  <si>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</si>
  <si>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</si>
  <si>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</si>
  <si>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</si>
  <si>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</si>
  <si>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</si>
  <si>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</si>
  <si>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</si>
  <si>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</si>
  <si>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</si>
  <si>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</si>
  <si>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</si>
  <si>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</si>
  <si>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</si>
  <si>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</si>
  <si>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</si>
  <si>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</si>
  <si>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</si>
  <si>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</si>
  <si>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</si>
  <si>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</si>
  <si>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</si>
  <si>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</si>
  <si>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</si>
  <si>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</si>
  <si>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</si>
  <si>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</si>
  <si>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</si>
  <si>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</si>
  <si>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</si>
  <si>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</si>
  <si>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</si>
  <si>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</si>
  <si>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</si>
  <si>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</si>
  <si>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</si>
  <si>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</si>
  <si>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</si>
  <si>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</si>
  <si>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</si>
  <si>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</si>
  <si>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</si>
  <si>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</si>
  <si>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</si>
  <si>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</si>
  <si>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</si>
  <si>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</si>
  <si>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</si>
  <si>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</si>
  <si>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</si>
  <si>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</si>
  <si>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</si>
  <si>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</si>
  <si>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</si>
  <si>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</si>
  <si>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</si>
  <si>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</si>
  <si>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</si>
  <si>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</si>
  <si>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</si>
  <si>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</si>
  <si>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</si>
  <si>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</si>
  <si>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</si>
  <si>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</si>
  <si>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</si>
  <si>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</si>
  <si>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</si>
  <si>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</si>
  <si>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</si>
  <si>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</si>
  <si>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</si>
  <si>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</si>
  <si>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</si>
  <si>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</si>
  <si>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</si>
  <si>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</si>
  <si>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</si>
  <si>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</si>
  <si>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</si>
  <si>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</si>
  <si>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</si>
  <si>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</si>
  <si>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</si>
  <si>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</si>
  <si>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</si>
  <si>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</si>
  <si>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</si>
  <si>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</si>
  <si>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</si>
  <si>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</si>
  <si>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</si>
  <si>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</si>
  <si>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</si>
  <si>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</si>
  <si>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</si>
  <si>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</si>
  <si>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</si>
  <si>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</si>
  <si>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</si>
  <si>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</si>
  <si>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</si>
  <si>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</si>
  <si>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</si>
  <si>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</si>
  <si>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</si>
  <si>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</si>
  <si>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</si>
  <si>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</si>
  <si>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</si>
  <si>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</si>
  <si>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</si>
  <si>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</si>
  <si>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</si>
  <si>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</si>
  <si>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</si>
  <si>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</si>
  <si>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</si>
  <si>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</si>
  <si>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</si>
  <si>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</si>
  <si>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</si>
  <si>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</si>
  <si>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</si>
  <si>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</si>
  <si>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</si>
  <si>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</si>
  <si>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</si>
  <si>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</si>
  <si>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</si>
  <si>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</si>
  <si>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</si>
  <si>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</si>
  <si>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</si>
  <si>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</si>
  <si>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</si>
  <si>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</si>
  <si>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</si>
  <si>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</si>
  <si>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</si>
  <si>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</si>
  <si>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</si>
  <si>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</si>
  <si>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</si>
  <si>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</si>
  <si>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</si>
  <si>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</si>
  <si>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</si>
  <si>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</si>
  <si>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</si>
  <si>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</si>
  <si>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</si>
  <si>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</si>
  <si>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</si>
  <si>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</si>
  <si>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</si>
  <si>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</si>
  <si>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</si>
  <si>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</si>
  <si>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</si>
  <si>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</si>
  <si>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</si>
  <si>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</si>
  <si>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</si>
  <si>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</si>
  <si>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</si>
  <si>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</si>
  <si>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</si>
  <si>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</si>
  <si>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</si>
  <si>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</si>
  <si>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</si>
  <si>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</si>
  <si>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</si>
  <si>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</si>
  <si>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</si>
  <si>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</si>
  <si>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</si>
  <si>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</si>
  <si>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</si>
  <si>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</si>
  <si>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</si>
  <si>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</si>
  <si>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</si>
  <si>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</si>
  <si>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</si>
  <si>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</si>
  <si>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</si>
  <si>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</si>
  <si>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</si>
  <si>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</si>
  <si>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</si>
  <si>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</si>
  <si>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</si>
  <si>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</si>
  <si>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</si>
  <si>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</si>
  <si>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</si>
  <si>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</si>
  <si>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</si>
  <si>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</si>
  <si>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</si>
  <si>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</si>
  <si>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</si>
  <si>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</si>
  <si>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</si>
  <si>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</si>
  <si>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</si>
  <si>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</si>
  <si>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</si>
  <si>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</si>
  <si>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</si>
  <si>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</si>
  <si>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</si>
  <si>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</si>
  <si>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</si>
  <si>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</si>
  <si>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</si>
  <si>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</si>
  <si>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</si>
  <si>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</si>
  <si>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</si>
  <si>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</si>
  <si>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</si>
  <si>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</si>
  <si>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</si>
  <si>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</si>
  <si>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</si>
  <si>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</si>
  <si>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</si>
  <si>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</si>
  <si>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</si>
  <si>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</si>
  <si>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</si>
  <si>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</si>
  <si>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</si>
  <si>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</si>
  <si>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</si>
  <si>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</si>
  <si>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</si>
  <si>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</si>
  <si>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</si>
  <si>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</si>
  <si>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</si>
  <si>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</si>
  <si>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</si>
  <si>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</si>
  <si>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</si>
  <si>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</si>
  <si>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</si>
  <si>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</si>
  <si>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</si>
  <si>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</si>
  <si>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</si>
  <si>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</si>
  <si>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</si>
  <si>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</si>
  <si>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</si>
  <si>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</si>
  <si>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</si>
  <si>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</si>
  <si>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</si>
  <si>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</si>
  <si>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</si>
  <si>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</si>
  <si>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</si>
  <si>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</si>
  <si>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</si>
  <si>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</si>
  <si>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</si>
  <si>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</si>
  <si>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</si>
  <si>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</si>
  <si>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</si>
  <si>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</si>
  <si>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</si>
  <si>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</si>
  <si>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</si>
  <si>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</si>
  <si>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</si>
  <si>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</si>
  <si>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</si>
  <si>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</si>
  <si>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</si>
  <si>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</si>
  <si>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</si>
  <si>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</si>
  <si>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</si>
  <si>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</si>
  <si>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</si>
  <si>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</si>
  <si>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</si>
  <si>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</si>
  <si>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</si>
  <si>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</si>
  <si>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</si>
  <si>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</si>
  <si>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</si>
  <si>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</si>
  <si>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</si>
  <si>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</si>
  <si>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</si>
  <si>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</si>
  <si>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</si>
  <si>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</si>
  <si>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</si>
  <si>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</si>
  <si>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</si>
  <si>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</si>
  <si>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</si>
  <si>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</si>
  <si>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</si>
  <si>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</si>
  <si>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</si>
  <si>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</si>
  <si>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</si>
  <si>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</si>
  <si>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</si>
  <si>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</si>
  <si>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</si>
  <si>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</si>
  <si>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</si>
  <si>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</si>
  <si>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</si>
  <si>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</si>
  <si>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</si>
  <si>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</si>
  <si>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</si>
  <si>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</si>
  <si>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</si>
  <si>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</si>
  <si>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</si>
  <si>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</si>
  <si>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</si>
  <si>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</si>
  <si>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</si>
  <si>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</si>
  <si>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</si>
  <si>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</si>
  <si>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</si>
  <si>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</si>
  <si>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</si>
  <si>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</si>
  <si>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</si>
  <si>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</si>
  <si>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</si>
  <si>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</si>
  <si>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</si>
  <si>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</si>
  <si>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</si>
  <si>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</si>
  <si>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</si>
  <si>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</si>
  <si>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</si>
  <si>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</si>
  <si>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</si>
  <si>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</si>
  <si>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</si>
  <si>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</si>
  <si>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</si>
  <si>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</si>
  <si>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</si>
  <si>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</si>
  <si>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</si>
  <si>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</si>
  <si>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</si>
  <si>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</si>
  <si>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</si>
  <si>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</si>
  <si>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</si>
  <si>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</si>
  <si>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</si>
  <si>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</si>
  <si>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</si>
  <si>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</si>
  <si>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</si>
  <si>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</si>
  <si>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</si>
  <si>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</si>
  <si>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</si>
  <si>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</si>
  <si>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</si>
  <si>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</si>
  <si>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</si>
  <si>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</si>
  <si>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</si>
  <si>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</si>
  <si>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</si>
  <si>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</si>
  <si>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</si>
  <si>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</si>
  <si>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</si>
  <si>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</si>
  <si>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</si>
  <si>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</si>
  <si>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</si>
  <si>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</si>
  <si>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</si>
  <si>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</si>
  <si>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</si>
  <si>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</si>
  <si>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</si>
  <si>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</si>
  <si>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</si>
  <si>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</si>
  <si>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</si>
  <si>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</si>
  <si>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</si>
  <si>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</si>
  <si>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</si>
  <si>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</si>
  <si>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</si>
  <si>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</si>
  <si>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</si>
  <si>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</si>
  <si>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</si>
  <si>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</si>
  <si>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</si>
  <si>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</si>
  <si>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</si>
  <si>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</si>
  <si>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</si>
  <si>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</si>
  <si>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</si>
  <si>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</si>
  <si>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</si>
  <si>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</si>
  <si>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</si>
  <si>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</si>
  <si>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</si>
  <si>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</si>
  <si>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</si>
  <si>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</si>
  <si>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</si>
  <si>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</si>
  <si>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</si>
  <si>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</si>
  <si>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</si>
  <si>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</si>
  <si>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</si>
  <si>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</si>
  <si>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</si>
  <si>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</si>
  <si>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</si>
  <si>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</si>
  <si>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</si>
  <si>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</si>
  <si>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</si>
  <si>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</si>
  <si>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</si>
  <si>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</si>
  <si>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</si>
  <si>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</si>
  <si>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</si>
  <si>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</si>
  <si>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</si>
  <si>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</si>
  <si>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</si>
  <si>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</si>
  <si>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</si>
  <si>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</si>
  <si>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</si>
  <si>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</si>
  <si>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</si>
  <si>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</si>
  <si>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</si>
  <si>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</si>
  <si>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</si>
  <si>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</si>
  <si>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</si>
  <si>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</si>
  <si>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</si>
  <si>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</si>
  <si>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</si>
  <si>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</si>
  <si>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</si>
  <si>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</si>
  <si>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</si>
  <si>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</si>
  <si>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</si>
  <si>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</si>
  <si>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</si>
  <si>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</si>
  <si>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</si>
  <si>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</si>
  <si>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</si>
  <si>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</si>
  <si>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</si>
  <si>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</si>
  <si>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</si>
  <si>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</si>
  <si>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</si>
  <si>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</si>
  <si>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</si>
  <si>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</si>
  <si>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</si>
  <si>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</si>
  <si>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</si>
  <si>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</si>
  <si>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</si>
  <si>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</si>
  <si>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</si>
  <si>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</si>
  <si>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</si>
  <si>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</si>
  <si>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</si>
  <si>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</si>
  <si>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</si>
  <si>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</si>
  <si>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</si>
  <si>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</si>
  <si>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</si>
  <si>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</si>
  <si>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</si>
  <si>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</si>
  <si>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</si>
  <si>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</si>
  <si>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</si>
  <si>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</si>
  <si>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</si>
  <si>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</si>
  <si>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</si>
  <si>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</si>
  <si>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</si>
  <si>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</si>
  <si>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</si>
  <si>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</si>
  <si>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</si>
  <si>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</si>
  <si>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</si>
  <si>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</si>
  <si>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</si>
  <si>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</si>
  <si>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</si>
  <si>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</si>
  <si>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</si>
  <si>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</si>
  <si>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</si>
  <si>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</si>
  <si>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</si>
  <si>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</si>
  <si>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</si>
  <si>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</si>
  <si>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</si>
  <si>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</si>
  <si>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</si>
  <si>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</si>
  <si>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</si>
  <si>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</si>
  <si>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</si>
  <si>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</si>
  <si>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</si>
  <si>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</si>
  <si>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</si>
  <si>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</si>
  <si>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</si>
  <si>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</si>
  <si>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</si>
  <si>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</si>
  <si>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</si>
  <si>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</si>
  <si>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</si>
  <si>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</si>
  <si>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</si>
  <si>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</si>
  <si>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</si>
  <si>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</si>
  <si>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</si>
  <si>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</si>
  <si>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</si>
  <si>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</si>
  <si>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</si>
  <si>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</si>
  <si>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</si>
  <si>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</si>
  <si>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</si>
  <si>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</si>
  <si>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</si>
  <si>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</si>
  <si>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</si>
  <si>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</si>
  <si>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</si>
  <si>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</si>
  <si>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</si>
  <si>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</si>
  <si>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</si>
  <si>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</si>
  <si>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</si>
  <si>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</si>
  <si>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</si>
  <si>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</si>
  <si>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</si>
  <si>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</si>
  <si>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</si>
  <si>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</si>
  <si>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</si>
  <si>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</si>
  <si>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</si>
  <si>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</si>
  <si>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</si>
  <si>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</si>
  <si>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</si>
  <si>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</si>
  <si>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</si>
  <si>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</si>
  <si>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</si>
  <si>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</si>
  <si>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</si>
  <si>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</si>
  <si>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</si>
  <si>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</si>
  <si>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</si>
  <si>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</si>
  <si>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</si>
  <si>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</si>
  <si>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</si>
  <si>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</si>
  <si>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</si>
  <si>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</si>
  <si>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</si>
  <si>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</si>
  <si>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</si>
  <si>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</si>
  <si>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</si>
  <si>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</si>
  <si>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</si>
  <si>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</si>
  <si>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</si>
  <si>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</si>
  <si>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</si>
  <si>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</si>
  <si>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</si>
  <si>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</si>
  <si>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</si>
  <si>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</si>
  <si>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</si>
  <si>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</si>
  <si>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</si>
  <si>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</si>
  <si>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</si>
  <si>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</si>
  <si>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</si>
  <si>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</si>
  <si>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</si>
  <si>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</si>
  <si>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</si>
  <si>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</si>
  <si>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</si>
  <si>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</si>
  <si>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</si>
  <si>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</si>
  <si>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</si>
  <si>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</si>
  <si>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</si>
  <si>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</si>
  <si>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</si>
  <si>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</si>
  <si>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</si>
  <si>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</si>
  <si>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</si>
  <si>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</si>
  <si>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</si>
  <si>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</si>
  <si>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</si>
  <si>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</si>
  <si>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</si>
  <si>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</si>
  <si>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</si>
  <si>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</si>
  <si>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</si>
  <si>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</si>
  <si>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</si>
  <si>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</si>
  <si>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</si>
  <si>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</si>
  <si>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</si>
  <si>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</si>
  <si>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</si>
  <si>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</si>
  <si>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</si>
  <si>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</si>
  <si>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</si>
  <si>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</si>
  <si>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</si>
  <si>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</si>
  <si>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</si>
  <si>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</si>
  <si>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</si>
  <si>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</si>
  <si>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</si>
  <si>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</si>
  <si>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</si>
  <si>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</si>
  <si>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</si>
  <si>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</si>
  <si>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</si>
  <si>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</si>
  <si>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</si>
  <si>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</si>
  <si>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</si>
  <si>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</si>
  <si>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</si>
  <si>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</si>
  <si>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</si>
  <si>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</si>
  <si>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</si>
  <si>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</si>
  <si>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</si>
  <si>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</si>
  <si>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</si>
  <si>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</si>
  <si>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</si>
  <si>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</si>
  <si>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</si>
  <si>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</si>
  <si>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</si>
  <si>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</si>
  <si>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</si>
  <si>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</si>
  <si>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</si>
  <si>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</si>
  <si>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</si>
  <si>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</si>
  <si>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</si>
  <si>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</si>
  <si>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</si>
  <si>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</si>
  <si>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</si>
  <si>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</si>
  <si>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</si>
  <si>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</si>
  <si>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</si>
  <si>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</si>
  <si>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</si>
  <si>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</si>
  <si>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</si>
  <si>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</si>
  <si>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</si>
  <si>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</si>
  <si>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</si>
  <si>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</si>
  <si>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</si>
  <si>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</si>
  <si>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</si>
  <si>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</si>
  <si>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</si>
  <si>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</si>
  <si>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</si>
  <si>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</si>
  <si>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</si>
  <si>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</si>
  <si>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</si>
  <si>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</si>
  <si>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</si>
  <si>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</si>
  <si>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</si>
  <si>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</si>
  <si>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</si>
  <si>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</si>
  <si>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</si>
  <si>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</si>
  <si>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</si>
  <si>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</si>
  <si>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</si>
  <si>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</si>
  <si>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</si>
  <si>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</si>
  <si>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</si>
  <si>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</si>
  <si>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</si>
  <si>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</si>
  <si>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</si>
  <si>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</si>
  <si>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</si>
  <si>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</si>
  <si>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</si>
  <si>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</si>
  <si>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</si>
  <si>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</si>
  <si>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</si>
  <si>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</si>
  <si>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</si>
  <si>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</si>
  <si>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</si>
  <si>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</si>
  <si>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</si>
  <si>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</si>
  <si>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</si>
  <si>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</si>
  <si>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</si>
  <si>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</si>
  <si>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</si>
  <si>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</si>
  <si>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</si>
  <si>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</si>
  <si>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</si>
  <si>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</si>
  <si>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</si>
  <si>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</si>
  <si>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</si>
  <si>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</si>
  <si>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</si>
  <si>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</si>
  <si>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</si>
  <si>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</si>
  <si>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</si>
  <si>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</si>
  <si>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</si>
  <si>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</si>
  <si>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</si>
  <si>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</si>
  <si>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</si>
  <si>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</si>
  <si>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</si>
  <si>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</si>
  <si>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</si>
  <si>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</si>
  <si>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</si>
  <si>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</si>
  <si>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</si>
  <si>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</si>
  <si>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</si>
  <si>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</si>
  <si>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</si>
  <si>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</si>
  <si>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</si>
  <si>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</si>
  <si>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</si>
  <si>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</si>
  <si>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</si>
  <si>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</si>
  <si>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</si>
  <si>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</si>
  <si>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</si>
  <si>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</si>
  <si>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</si>
  <si>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</si>
  <si>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</si>
  <si>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</si>
  <si>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</si>
  <si>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</si>
  <si>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</si>
  <si>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</si>
  <si>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</si>
  <si>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</si>
  <si>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</si>
  <si>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</si>
  <si>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</si>
  <si>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</si>
  <si>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</si>
  <si>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</si>
  <si>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</si>
  <si>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</si>
  <si>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</si>
  <si>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</si>
  <si>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</si>
  <si>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</si>
  <si>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</si>
  <si>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</si>
  <si>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</si>
  <si>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</si>
  <si>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</si>
  <si>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</si>
  <si>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</si>
  <si>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</si>
  <si>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</si>
  <si>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</si>
  <si>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</si>
  <si>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</si>
  <si>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</si>
  <si>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</si>
  <si>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</si>
  <si>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</si>
  <si>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</si>
  <si>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</si>
  <si>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</si>
  <si>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</si>
  <si>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</si>
  <si>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</si>
  <si>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</si>
  <si>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</si>
  <si>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</si>
  <si>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</si>
  <si>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</si>
  <si>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</si>
  <si>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</si>
  <si>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</si>
  <si>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</si>
  <si>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</si>
  <si>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</si>
  <si>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</si>
  <si>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</si>
  <si>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</si>
  <si>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</si>
  <si>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</si>
  <si>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</si>
  <si>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</si>
  <si>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</si>
  <si>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</si>
  <si>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</si>
  <si>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</si>
  <si>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</si>
  <si>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</si>
  <si>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</si>
  <si>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</si>
  <si>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</si>
  <si>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</si>
  <si>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</si>
  <si>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</si>
  <si>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</si>
  <si>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</si>
  <si>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</si>
  <si>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</si>
  <si>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</si>
  <si>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</si>
  <si>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</si>
  <si>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</si>
  <si>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</si>
  <si>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</si>
  <si>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</si>
  <si>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</si>
  <si>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</si>
  <si>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</si>
  <si>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</si>
  <si>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</si>
  <si>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</si>
  <si>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</si>
  <si>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</si>
  <si>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</si>
  <si>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</si>
  <si>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</si>
  <si>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</si>
  <si>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</si>
  <si>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</si>
  <si>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</si>
  <si>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</si>
  <si>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</si>
  <si>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</si>
  <si>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</si>
  <si>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</si>
  <si>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</si>
  <si>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</si>
  <si>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</si>
  <si>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</si>
  <si>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</si>
  <si>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</si>
  <si>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</si>
  <si>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</si>
  <si>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</si>
  <si>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</si>
  <si>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</si>
  <si>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</si>
  <si>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</si>
  <si>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</si>
  <si>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</si>
  <si>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</si>
  <si>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</si>
  <si>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</si>
  <si>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</si>
  <si>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</si>
  <si>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</si>
  <si>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</si>
  <si>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</si>
  <si>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</si>
  <si>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</si>
  <si>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</si>
  <si>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</si>
  <si>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</si>
  <si>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</si>
  <si>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</si>
  <si>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</si>
  <si>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</si>
  <si>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</si>
  <si>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</si>
  <si>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</si>
  <si>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</si>
  <si>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</si>
  <si>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</si>
  <si>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</si>
  <si>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</si>
  <si>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</si>
  <si>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</si>
  <si>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</si>
  <si>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</si>
  <si>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</si>
  <si>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</si>
  <si>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</si>
  <si>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</si>
  <si>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</si>
  <si>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</si>
  <si>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</si>
  <si>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</si>
  <si>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</si>
  <si>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</si>
  <si>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</si>
  <si>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</si>
  <si>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</si>
  <si>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</si>
  <si>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</si>
  <si>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</si>
  <si>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</si>
  <si>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</si>
  <si>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</si>
  <si>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</si>
  <si>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</si>
  <si>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</si>
  <si>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</si>
  <si>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</si>
  <si>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</si>
  <si>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</si>
  <si>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</si>
  <si>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</si>
  <si>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</si>
  <si>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</si>
  <si>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</si>
  <si>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</si>
  <si>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</si>
  <si>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</si>
  <si>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</si>
  <si>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</si>
  <si>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</si>
  <si>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</si>
  <si>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</si>
  <si>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</si>
  <si>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</si>
  <si>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</si>
  <si>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</si>
  <si>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</si>
  <si>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</si>
  <si>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</si>
  <si>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</si>
  <si>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</si>
  <si>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</si>
  <si>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</si>
  <si>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</si>
  <si>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</si>
  <si>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</si>
  <si>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</si>
  <si>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</si>
  <si>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</si>
  <si>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</si>
  <si>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</si>
  <si>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</si>
  <si>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</si>
  <si>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</si>
  <si>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</si>
  <si>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</si>
  <si>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</si>
  <si>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</si>
  <si>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</si>
  <si>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</si>
  <si>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</si>
  <si>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</si>
  <si>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</si>
  <si>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</si>
  <si>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</si>
  <si>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</si>
  <si>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</si>
  <si>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</si>
  <si>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</si>
  <si>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</si>
  <si>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</si>
  <si>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</si>
  <si>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</si>
  <si>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</si>
  <si>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</si>
  <si>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</si>
  <si>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</si>
  <si>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</si>
  <si>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</si>
  <si>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</si>
  <si>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</si>
  <si>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</si>
  <si>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</si>
  <si>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</si>
  <si>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</si>
  <si>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</si>
  <si>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</si>
  <si>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</si>
  <si>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</si>
  <si>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</si>
  <si>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</si>
  <si>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</si>
  <si>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</si>
  <si>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</si>
  <si>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</si>
  <si>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</si>
  <si>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</si>
  <si>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</si>
  <si>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</si>
  <si>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</si>
  <si>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</si>
  <si>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</si>
  <si>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</si>
  <si>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</si>
  <si>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</si>
  <si>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</si>
  <si>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</si>
  <si>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</si>
  <si>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</si>
  <si>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</si>
  <si>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</si>
  <si>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</si>
  <si>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</si>
  <si>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</si>
  <si>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</si>
  <si>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</si>
  <si>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</si>
  <si>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</si>
  <si>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</si>
  <si>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</si>
  <si>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</si>
  <si>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</si>
  <si>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</si>
  <si>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</si>
  <si>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</si>
  <si>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</si>
  <si>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</si>
  <si>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</si>
  <si>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</si>
  <si>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</si>
  <si>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</si>
  <si>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</si>
  <si>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</si>
  <si>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</si>
  <si>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</si>
  <si>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</si>
  <si>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</si>
  <si>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</si>
  <si>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</si>
  <si>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</si>
  <si>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</si>
  <si>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</si>
  <si>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</si>
  <si>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</si>
  <si>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</si>
  <si>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</si>
  <si>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</si>
  <si>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</si>
  <si>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</si>
  <si>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</si>
  <si>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</si>
  <si>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</si>
  <si>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</si>
  <si>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</si>
  <si>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</si>
  <si>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</si>
  <si>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</si>
  <si>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</si>
  <si>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</si>
  <si>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</si>
  <si>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</si>
  <si>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</si>
  <si>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</si>
  <si>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</si>
  <si>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</si>
  <si>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</si>
  <si>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</si>
  <si>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</si>
  <si>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</si>
  <si>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</si>
  <si>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</si>
  <si>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</si>
  <si>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</si>
  <si>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</si>
  <si>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</si>
  <si>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</si>
  <si>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</si>
  <si>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</si>
  <si>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</si>
  <si>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</si>
  <si>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</si>
  <si>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</si>
  <si>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</si>
  <si>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</si>
  <si>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</si>
  <si>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</si>
  <si>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</si>
  <si>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</si>
  <si>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</si>
  <si>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</si>
  <si>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</si>
  <si>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</si>
  <si>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</si>
  <si>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</si>
  <si>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</si>
  <si>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</si>
  <si>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</si>
  <si>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</si>
  <si>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</si>
  <si>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</si>
  <si>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</si>
  <si>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</si>
  <si>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</si>
  <si>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</si>
  <si>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</si>
  <si>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</si>
  <si>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</si>
  <si>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</si>
  <si>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</si>
  <si>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</si>
  <si>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</si>
  <si>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</si>
  <si>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</si>
  <si>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</si>
  <si>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</si>
  <si>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</si>
  <si>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</si>
  <si>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</si>
  <si>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</si>
  <si>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</si>
  <si>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</si>
  <si>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</si>
  <si>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</si>
  <si>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</si>
  <si>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</si>
  <si>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</si>
  <si>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</si>
  <si>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</si>
  <si>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</si>
  <si>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</si>
  <si>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</si>
  <si>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</si>
  <si>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</si>
  <si>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</si>
  <si>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</si>
  <si>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</si>
  <si>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</si>
  <si>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</si>
  <si>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</si>
  <si>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</si>
  <si>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</si>
  <si>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</si>
  <si>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</si>
  <si>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</si>
  <si>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</si>
  <si>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</si>
  <si>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</si>
  <si>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</si>
  <si>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</si>
  <si>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</si>
  <si>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</si>
  <si>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</si>
  <si>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</si>
  <si>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</si>
  <si>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</si>
  <si>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</si>
  <si>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</si>
  <si>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</si>
  <si>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</si>
  <si>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</si>
  <si>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</si>
  <si>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</si>
  <si>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</si>
  <si>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</si>
  <si>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</si>
  <si>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</si>
  <si>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</si>
  <si>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</si>
  <si>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</si>
  <si>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</si>
  <si>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</si>
  <si>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</si>
  <si>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</si>
  <si>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</si>
  <si>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</si>
  <si>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</si>
  <si>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</si>
  <si>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</si>
  <si>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</si>
  <si>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</si>
  <si>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</si>
  <si>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</si>
  <si>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</si>
  <si>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</si>
  <si>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</si>
  <si>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</si>
  <si>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</si>
  <si>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</si>
  <si>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</si>
  <si>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</si>
  <si>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</si>
  <si>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</si>
  <si>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</si>
  <si>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</si>
  <si>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</si>
  <si>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</si>
  <si>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</si>
  <si>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</si>
  <si>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</si>
  <si>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</si>
  <si>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</si>
  <si>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</si>
  <si>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</si>
  <si>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</si>
  <si>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</si>
  <si>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</si>
  <si>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</si>
  <si>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</si>
  <si>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</si>
  <si>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</si>
  <si>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</si>
  <si>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</si>
  <si>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</si>
  <si>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</si>
  <si>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</si>
  <si>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</si>
  <si>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</si>
  <si>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</si>
  <si>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</si>
  <si>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</si>
  <si>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</si>
  <si>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</si>
  <si>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</si>
  <si>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</si>
  <si>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</si>
  <si>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</si>
  <si>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</si>
  <si>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</si>
  <si>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</si>
  <si>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</si>
  <si>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</si>
  <si>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</si>
  <si>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</si>
  <si>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</si>
  <si>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</si>
  <si>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</si>
  <si>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</si>
  <si>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</si>
  <si>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</si>
  <si>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</si>
  <si>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</si>
  <si>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</si>
  <si>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</si>
  <si>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</si>
  <si>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</si>
  <si>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</si>
  <si>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</si>
  <si>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</si>
  <si>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</si>
  <si>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</si>
  <si>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</si>
  <si>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</si>
  <si>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</si>
  <si>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</si>
  <si>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</si>
  <si>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</si>
  <si>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</si>
  <si>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</si>
  <si>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</si>
  <si>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</si>
  <si>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</si>
  <si>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</si>
  <si>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</si>
  <si>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</si>
  <si>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</si>
  <si>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</si>
  <si>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</si>
  <si>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</si>
  <si>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</si>
  <si>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</si>
  <si>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</si>
  <si>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</si>
  <si>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</si>
  <si>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</si>
  <si>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</si>
  <si>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</si>
  <si>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</si>
  <si>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</si>
  <si>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</si>
  <si>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</si>
  <si>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</si>
  <si>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</si>
  <si>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</si>
  <si>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</si>
  <si>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</si>
  <si>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</si>
  <si>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</si>
  <si>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</si>
  <si>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</si>
  <si>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</si>
  <si>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</si>
  <si>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</si>
  <si>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</si>
  <si>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</si>
  <si>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</si>
  <si>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</si>
  <si>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</si>
  <si>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</si>
  <si>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</si>
  <si>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</si>
  <si>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</si>
  <si>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</si>
  <si>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</si>
  <si>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</si>
  <si>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</si>
  <si>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</si>
  <si>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</si>
  <si>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</si>
  <si>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</si>
  <si>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</si>
  <si>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</si>
  <si>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</si>
  <si>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</si>
  <si>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</si>
  <si>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</si>
  <si>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</si>
  <si>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</si>
  <si>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</si>
  <si>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</si>
  <si>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</si>
  <si>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</si>
  <si>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</si>
  <si>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</si>
  <si>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</si>
  <si>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</si>
  <si>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</si>
  <si>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</si>
  <si>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</si>
  <si>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</si>
  <si>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</si>
  <si>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</si>
  <si>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</si>
  <si>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</si>
  <si>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</si>
  <si>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</si>
  <si>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</si>
  <si>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</si>
  <si>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</si>
  <si>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</si>
  <si>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</si>
  <si>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</si>
  <si>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</si>
  <si>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</si>
  <si>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</si>
  <si>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</si>
  <si>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</si>
  <si>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</si>
  <si>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</si>
  <si>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</si>
  <si>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</si>
  <si>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</si>
  <si>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</si>
  <si>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</si>
  <si>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</si>
  <si>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</si>
  <si>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</si>
  <si>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</si>
  <si>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</si>
  <si>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</si>
  <si>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</si>
  <si>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</si>
  <si>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</si>
  <si>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</si>
  <si>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</si>
  <si>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</si>
  <si>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</si>
  <si>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</si>
  <si>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</si>
  <si>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</si>
  <si>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</si>
  <si>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</si>
  <si>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</si>
  <si>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</si>
  <si>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</si>
  <si>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</si>
  <si>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</si>
  <si>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</si>
  <si>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</si>
  <si>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</si>
  <si>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</si>
  <si>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</si>
  <si>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</si>
  <si>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</si>
  <si>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</si>
  <si>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</si>
  <si>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</si>
  <si>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</si>
  <si>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</si>
  <si>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</si>
  <si>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</si>
  <si>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</si>
  <si>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</si>
  <si>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</si>
  <si>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</si>
  <si>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</si>
  <si>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</si>
  <si>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</si>
  <si>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</si>
  <si>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</si>
  <si>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</si>
  <si>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</si>
  <si>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</si>
  <si>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</si>
  <si>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</si>
  <si>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</si>
  <si>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</si>
  <si>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</si>
  <si>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</si>
  <si>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</si>
  <si>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</si>
  <si>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</si>
  <si>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</si>
  <si>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</si>
  <si>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</si>
  <si>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</si>
  <si>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</si>
  <si>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</si>
  <si>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</si>
  <si>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</si>
  <si>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</si>
  <si>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</si>
  <si>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</si>
  <si>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</si>
  <si>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</si>
  <si>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</si>
  <si>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</si>
  <si>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</si>
  <si>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</si>
  <si>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</si>
  <si>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</si>
  <si>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</si>
  <si>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</si>
  <si>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</si>
  <si>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</si>
  <si>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</si>
  <si>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</si>
  <si>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</si>
  <si>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</si>
  <si>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</si>
  <si>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</si>
  <si>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</si>
  <si>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</si>
  <si>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</si>
  <si>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</si>
  <si>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</si>
  <si>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</si>
  <si>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</si>
  <si>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</si>
  <si>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</si>
  <si>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</si>
  <si>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</si>
  <si>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</si>
  <si>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</si>
  <si>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</si>
  <si>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</si>
  <si>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</si>
  <si>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</si>
  <si>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</si>
  <si>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</si>
  <si>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</si>
  <si>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</si>
  <si>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</si>
  <si>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</si>
  <si>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</si>
  <si>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</si>
  <si>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</si>
  <si>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</si>
  <si>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</si>
  <si>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</si>
  <si>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</si>
  <si>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</si>
  <si>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</si>
  <si>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</si>
  <si>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</si>
  <si>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</si>
  <si>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</si>
  <si>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</si>
  <si>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</si>
  <si>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</si>
  <si>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</si>
  <si>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</si>
  <si>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</si>
  <si>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</si>
  <si>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</si>
  <si>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</si>
  <si>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</si>
  <si>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</si>
  <si>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</si>
  <si>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</si>
  <si>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</si>
  <si>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</si>
  <si>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</si>
  <si>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</si>
  <si>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</si>
  <si>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</si>
  <si>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</si>
  <si>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</si>
  <si>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</si>
  <si>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</si>
  <si>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</si>
  <si>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</si>
  <si>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</si>
  <si>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</si>
  <si>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</si>
  <si>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</si>
  <si>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</si>
  <si>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</si>
  <si>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</si>
  <si>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</si>
  <si>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</si>
  <si>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</si>
  <si>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</si>
  <si>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</si>
  <si>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</si>
  <si>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</si>
  <si>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</si>
  <si>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</si>
  <si>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</si>
  <si>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</si>
  <si>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</si>
  <si>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</si>
  <si>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</si>
  <si>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</si>
  <si>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</si>
  <si>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</si>
  <si>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</si>
  <si>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</si>
  <si>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</si>
  <si>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</si>
  <si>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</si>
  <si>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</si>
  <si>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</si>
  <si>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</si>
  <si>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</si>
  <si>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</si>
  <si>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</si>
  <si>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</si>
  <si>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</si>
  <si>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</si>
  <si>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</si>
  <si>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</si>
  <si>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</si>
  <si>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</si>
  <si>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</si>
  <si>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</si>
  <si>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</si>
  <si>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</si>
  <si>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</si>
  <si>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</si>
  <si>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</si>
  <si>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</si>
  <si>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</si>
  <si>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</si>
  <si>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</si>
  <si>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</si>
  <si>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</si>
  <si>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</si>
  <si>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</si>
  <si>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</si>
  <si>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</si>
  <si>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</si>
  <si>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</si>
  <si>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</si>
  <si>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</si>
  <si>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</si>
  <si>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</si>
  <si>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</si>
  <si>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</si>
  <si>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</si>
  <si>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</si>
  <si>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</si>
  <si>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</si>
  <si>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</si>
  <si>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</si>
  <si>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</si>
  <si>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</si>
  <si>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</si>
  <si>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</si>
  <si>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</si>
  <si>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</si>
  <si>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</si>
  <si>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</si>
  <si>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</si>
  <si>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</si>
  <si>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</si>
  <si>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</si>
  <si>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</si>
  <si>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</si>
  <si>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</si>
  <si>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</si>
  <si>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</si>
  <si>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</si>
  <si>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</si>
  <si>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</si>
  <si>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</si>
  <si>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</si>
  <si>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</si>
  <si>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</si>
  <si>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</si>
  <si>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</si>
  <si>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</si>
  <si>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</si>
  <si>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</si>
  <si>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</si>
  <si>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</si>
  <si>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</si>
  <si>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</si>
  <si>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</si>
  <si>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</si>
  <si>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</si>
  <si>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</si>
  <si>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</si>
  <si>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</si>
  <si>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</si>
  <si>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</si>
  <si>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</si>
  <si>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</si>
  <si>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</si>
  <si>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</si>
  <si>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</si>
  <si>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</si>
  <si>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</si>
  <si>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</si>
  <si>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</si>
  <si>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</si>
  <si>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</si>
  <si>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</si>
  <si>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</si>
  <si>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</si>
  <si>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</si>
  <si>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</si>
  <si>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</si>
  <si>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</si>
  <si>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</si>
  <si>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</si>
  <si>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</si>
  <si>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</si>
  <si>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</si>
  <si>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</si>
  <si>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</si>
  <si>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</si>
  <si>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</si>
  <si>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</si>
  <si>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</si>
  <si>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</si>
  <si>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</si>
  <si>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</si>
  <si>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</si>
  <si>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</si>
  <si>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</si>
  <si>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</si>
  <si>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</si>
  <si>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</si>
  <si>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</si>
  <si>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</si>
  <si>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</si>
  <si>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</si>
  <si>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</si>
  <si>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</si>
  <si>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</si>
  <si>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</si>
  <si>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</si>
  <si>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</si>
  <si>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</si>
  <si>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</si>
  <si>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</si>
  <si>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</si>
  <si>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</si>
  <si>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</si>
  <si>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</si>
  <si>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</si>
  <si>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</si>
  <si>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</si>
  <si>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</si>
  <si>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</si>
  <si>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</si>
  <si>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</si>
  <si>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</si>
  <si>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</si>
  <si>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</si>
  <si>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</si>
  <si>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</si>
  <si>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</si>
  <si>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</si>
  <si>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</si>
  <si>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</si>
  <si>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</si>
  <si>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</si>
  <si>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</si>
  <si>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</si>
  <si>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</si>
  <si>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</si>
  <si>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</si>
  <si>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</si>
  <si>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</si>
  <si>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</si>
  <si>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</si>
  <si>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</si>
  <si>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</si>
  <si>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</si>
  <si>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</si>
  <si>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</si>
  <si>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</si>
  <si>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</si>
  <si>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</si>
  <si>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</si>
  <si>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</si>
  <si>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</si>
  <si>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</si>
  <si>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</si>
  <si>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</si>
  <si>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</si>
  <si>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</si>
  <si>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</si>
  <si>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</si>
  <si>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</si>
  <si>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</si>
  <si>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</si>
  <si>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</si>
  <si>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</si>
  <si>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</si>
  <si>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</si>
  <si>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</si>
  <si>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</si>
  <si>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</si>
  <si>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</si>
  <si>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</si>
  <si>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</si>
  <si>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</si>
  <si>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</si>
  <si>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</si>
  <si>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</si>
  <si>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</si>
  <si>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</si>
  <si>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</si>
  <si>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</si>
  <si>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</si>
  <si>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</si>
  <si>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</si>
  <si>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</si>
  <si>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</si>
  <si>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</si>
  <si>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</si>
  <si>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</si>
  <si>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</si>
  <si>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</si>
  <si>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</si>
  <si>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</si>
  <si>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</si>
  <si>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</si>
  <si>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</si>
  <si>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</si>
  <si>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</si>
  <si>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</si>
  <si>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</si>
  <si>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</si>
  <si>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</si>
  <si>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</si>
  <si>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</si>
  <si>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</si>
  <si>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</si>
  <si>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</si>
  <si>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</si>
  <si>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</si>
  <si>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</si>
  <si>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</si>
  <si>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</si>
  <si>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</si>
  <si>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</si>
  <si>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</si>
  <si>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</si>
  <si>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</si>
  <si>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</si>
  <si>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</si>
  <si>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</si>
  <si>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</si>
  <si>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</si>
  <si>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</si>
  <si>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</si>
  <si>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</si>
  <si>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</si>
  <si>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</si>
  <si>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</si>
  <si>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</si>
  <si>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</si>
  <si>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</si>
  <si>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</si>
  <si>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</si>
  <si>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</si>
  <si>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</si>
  <si>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</si>
  <si>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</si>
  <si>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</si>
  <si>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</si>
  <si>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</si>
  <si>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</si>
  <si>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</si>
  <si>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</si>
  <si>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</si>
  <si>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</si>
  <si>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</si>
  <si>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</si>
  <si>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</si>
  <si>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</si>
  <si>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</si>
  <si>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</si>
  <si>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</si>
  <si>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</si>
  <si>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</si>
  <si>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</si>
  <si>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</si>
  <si>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</si>
  <si>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</si>
  <si>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</si>
  <si>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</si>
  <si>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</si>
  <si>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</si>
  <si>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</si>
  <si>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</si>
  <si>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</si>
  <si>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</si>
  <si>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</si>
  <si>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</si>
  <si>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</si>
  <si>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</si>
  <si>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</si>
  <si>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</si>
  <si>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</si>
  <si>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</si>
  <si>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</si>
  <si>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</si>
  <si>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</si>
  <si>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</si>
  <si>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</si>
  <si>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</si>
  <si>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</si>
  <si>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</si>
  <si>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</si>
  <si>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</si>
  <si>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</si>
  <si>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</si>
  <si>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</si>
  <si>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</si>
  <si>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</si>
  <si>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</si>
  <si>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</si>
  <si>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</si>
  <si>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</si>
  <si>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</si>
  <si>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</si>
  <si>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</si>
  <si>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</si>
  <si>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</si>
  <si>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</si>
  <si>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</si>
  <si>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</si>
  <si>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</si>
  <si>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</si>
  <si>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</si>
  <si>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</si>
  <si>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</si>
  <si>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</si>
  <si>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</si>
  <si>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</si>
  <si>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</si>
  <si>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</si>
  <si>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</si>
  <si>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</si>
  <si>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</si>
  <si>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</si>
  <si>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</si>
  <si>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</si>
  <si>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</si>
  <si>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</si>
  <si>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</si>
  <si>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</si>
  <si>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</si>
  <si>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</si>
  <si>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</si>
  <si>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</si>
  <si>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</si>
  <si>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</si>
  <si>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</si>
  <si>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</si>
  <si>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</si>
  <si>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</si>
  <si>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</si>
  <si>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</si>
  <si>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</si>
  <si>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</si>
  <si>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</si>
  <si>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</si>
  <si>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</si>
  <si>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</si>
  <si>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</si>
  <si>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</si>
  <si>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</si>
  <si>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</si>
  <si>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</si>
  <si>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</si>
  <si>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</si>
  <si>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</si>
  <si>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</si>
  <si>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</si>
  <si>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</si>
  <si>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</si>
  <si>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</si>
  <si>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</si>
  <si>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</si>
  <si>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</si>
  <si>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</si>
  <si>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</si>
  <si>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</si>
  <si>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</si>
  <si>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</si>
  <si>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</si>
  <si>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</si>
  <si>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</si>
  <si>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</si>
  <si>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</si>
  <si>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</si>
  <si>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</si>
  <si>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</si>
  <si>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</si>
  <si>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</si>
  <si>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</si>
  <si>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</si>
  <si>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</si>
  <si>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</si>
  <si>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</si>
  <si>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</si>
  <si>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</si>
  <si>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</si>
  <si>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</si>
  <si>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</si>
  <si>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</si>
  <si>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</si>
  <si>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</si>
  <si>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</si>
  <si>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</si>
  <si>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</si>
  <si>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</si>
  <si>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</si>
  <si>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</si>
  <si>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</si>
  <si>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</si>
  <si>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</si>
  <si>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</si>
  <si>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</si>
  <si>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</si>
  <si>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</si>
  <si>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</si>
  <si>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</si>
  <si>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</si>
  <si>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</si>
  <si>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</si>
  <si>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</si>
  <si>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</si>
  <si>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</si>
  <si>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</si>
  <si>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</si>
  <si>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</si>
  <si>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</si>
  <si>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</si>
  <si>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</si>
  <si>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</si>
  <si>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</si>
  <si>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</si>
  <si>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</si>
  <si>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</si>
  <si>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</si>
  <si>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</si>
  <si>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</si>
  <si>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</si>
  <si>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</si>
  <si>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</si>
  <si>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</si>
  <si>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</si>
  <si>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</si>
  <si>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</si>
  <si>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</si>
  <si>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</si>
  <si>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</si>
  <si>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</si>
  <si>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</si>
  <si>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</si>
  <si>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</si>
  <si>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</si>
  <si>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</si>
  <si>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</si>
  <si>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</si>
  <si>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</si>
  <si>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</si>
  <si>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</si>
  <si>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</si>
  <si>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</si>
  <si>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</si>
  <si>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</si>
  <si>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</si>
  <si>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</si>
  <si>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</si>
  <si>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</si>
  <si>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</si>
  <si>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</si>
  <si>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</si>
  <si>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</si>
  <si>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</si>
  <si>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</si>
  <si>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</si>
  <si>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</si>
  <si>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</si>
  <si>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</si>
  <si>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</si>
  <si>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</si>
  <si>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</si>
  <si>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</si>
  <si>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</si>
  <si>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</si>
  <si>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</si>
  <si>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</si>
  <si>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</si>
  <si>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</si>
  <si>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</si>
  <si>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</si>
  <si>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</si>
  <si>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</si>
  <si>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</si>
  <si>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</si>
  <si>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</si>
  <si>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</si>
  <si>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</si>
  <si>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</si>
  <si>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</si>
  <si>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</si>
  <si>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</si>
  <si>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</si>
  <si>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</si>
  <si>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</si>
  <si>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</si>
  <si>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</si>
  <si>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</si>
  <si>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</si>
  <si>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</si>
  <si>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</si>
  <si>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</si>
  <si>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</si>
  <si>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</si>
  <si>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</si>
  <si>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</si>
  <si>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</si>
  <si>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</si>
  <si>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</si>
  <si>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</si>
  <si>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</si>
  <si>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</si>
  <si>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</si>
  <si>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</si>
  <si>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</si>
  <si>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</si>
  <si>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</si>
  <si>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</si>
  <si>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</si>
  <si>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</si>
  <si>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</si>
  <si>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</si>
  <si>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</si>
  <si>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</si>
  <si>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</si>
  <si>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</si>
  <si>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</si>
  <si>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</si>
  <si>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</si>
  <si>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</si>
  <si>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</si>
  <si>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</si>
  <si>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</si>
  <si>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</si>
  <si>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</si>
  <si>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</si>
  <si>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</si>
  <si>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</si>
  <si>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</si>
  <si>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</si>
  <si>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</si>
  <si>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</si>
  <si>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</si>
  <si>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</si>
  <si>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</si>
  <si>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</si>
  <si>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</si>
  <si>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</si>
  <si>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</si>
  <si>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</si>
  <si>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</si>
  <si>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</si>
  <si>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</si>
  <si>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</si>
  <si>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</si>
  <si>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</si>
  <si>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</si>
  <si>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</si>
  <si>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</si>
  <si>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</si>
  <si>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</si>
  <si>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</si>
  <si>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</si>
  <si>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</si>
  <si>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</si>
  <si>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</si>
  <si>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</si>
  <si>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</si>
  <si>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</si>
  <si>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</si>
  <si>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</si>
  <si>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</si>
  <si>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</si>
  <si>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</si>
  <si>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</si>
  <si>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</si>
  <si>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</si>
  <si>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</si>
  <si>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</si>
  <si>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</si>
  <si>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</si>
  <si>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</si>
  <si>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</si>
  <si>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</si>
  <si>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</si>
  <si>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</si>
  <si>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</si>
  <si>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</si>
  <si>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</si>
  <si>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</si>
  <si>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</si>
  <si>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</si>
  <si>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</si>
  <si>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</si>
  <si>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</si>
  <si>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</si>
  <si>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</si>
  <si>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</si>
  <si>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</si>
  <si>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</si>
  <si>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</si>
  <si>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</si>
  <si>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</si>
  <si>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</si>
  <si>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</si>
  <si>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</si>
  <si>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</si>
  <si>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</si>
  <si>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</si>
  <si>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</si>
  <si>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</si>
  <si>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</si>
  <si>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</si>
  <si>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</si>
  <si>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</si>
  <si>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</si>
  <si>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</si>
  <si>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</si>
  <si>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</si>
  <si>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</si>
  <si>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</si>
  <si>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</si>
  <si>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</si>
  <si>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</si>
  <si>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</si>
  <si>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</si>
  <si>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</si>
  <si>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</si>
  <si>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</si>
  <si>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</si>
  <si>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</si>
  <si>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</si>
  <si>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</si>
  <si>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</si>
  <si>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</si>
  <si>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</si>
  <si>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</si>
  <si>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</si>
  <si>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</si>
  <si>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</si>
  <si>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</si>
  <si>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</si>
  <si>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</si>
  <si>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</si>
  <si>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</si>
  <si>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</si>
  <si>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</si>
  <si>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</si>
  <si>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</si>
  <si>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</si>
  <si>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</si>
  <si>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</si>
  <si>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</si>
  <si>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</si>
  <si>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</si>
  <si>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</si>
  <si>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</si>
  <si>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</si>
  <si>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</si>
  <si>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</si>
  <si>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</si>
  <si>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</si>
  <si>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</si>
  <si>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</si>
  <si>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</si>
  <si>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</si>
  <si>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</si>
  <si>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</si>
  <si>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</si>
  <si>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</si>
  <si>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</si>
  <si>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</si>
  <si>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</si>
  <si>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</si>
  <si>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</si>
  <si>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</si>
  <si>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</si>
  <si>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</si>
  <si>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</si>
  <si>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</si>
  <si>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</si>
  <si>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</si>
  <si>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</si>
  <si>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</si>
  <si>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</si>
  <si>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</si>
  <si>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</si>
  <si>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</si>
  <si>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</si>
  <si>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</si>
  <si>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</si>
  <si>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</si>
  <si>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</si>
  <si>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</si>
  <si>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</si>
  <si>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</si>
  <si>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</si>
  <si>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</si>
  <si>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</si>
  <si>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</si>
  <si>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</si>
  <si>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</si>
  <si>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</si>
  <si>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</si>
  <si>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</si>
  <si>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</si>
  <si>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</si>
  <si>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</si>
  <si>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</si>
  <si>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</si>
  <si>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</si>
  <si>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</si>
  <si>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</si>
  <si>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</si>
  <si>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</si>
  <si>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</si>
  <si>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</si>
  <si>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</si>
  <si>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</si>
  <si>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</si>
  <si>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</si>
  <si>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</si>
  <si>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</si>
  <si>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</si>
  <si>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</si>
  <si>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</si>
  <si>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</si>
  <si>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</si>
  <si>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</si>
  <si>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</si>
  <si>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</si>
  <si>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</si>
  <si>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</si>
  <si>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</si>
  <si>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</si>
  <si>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</si>
  <si>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</si>
  <si>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</si>
  <si>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</si>
  <si>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</si>
  <si>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</si>
  <si>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</si>
  <si>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</si>
  <si>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</si>
  <si>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</si>
  <si>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</si>
  <si>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</si>
  <si>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</si>
  <si>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</si>
  <si>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</si>
  <si>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</si>
  <si>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</si>
  <si>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</si>
  <si>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</si>
  <si>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</si>
  <si>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</si>
  <si>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</si>
  <si>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</si>
  <si>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</si>
  <si>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</si>
  <si>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</si>
  <si>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</si>
  <si>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</si>
  <si>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</si>
  <si>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</si>
  <si>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</si>
  <si>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</si>
  <si>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</si>
  <si>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</si>
  <si>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</si>
  <si>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</si>
  <si>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</si>
  <si>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</si>
  <si>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</si>
  <si>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</si>
  <si>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</si>
  <si>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</si>
  <si>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</si>
  <si>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</si>
  <si>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</si>
  <si>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</si>
  <si>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</si>
  <si>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</si>
  <si>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</si>
  <si>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</si>
  <si>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</si>
  <si>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</si>
  <si>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</si>
  <si>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</si>
  <si>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</si>
  <si>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</si>
  <si>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</si>
  <si>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</si>
  <si>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</si>
  <si>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</si>
  <si>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</si>
  <si>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</si>
  <si>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</si>
  <si>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</si>
  <si>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</si>
  <si>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</si>
  <si>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</si>
  <si>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</si>
  <si>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</si>
  <si>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</si>
  <si>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</si>
  <si>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</si>
  <si>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</si>
  <si>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</si>
  <si>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</si>
  <si>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</si>
  <si>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</si>
  <si>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</si>
  <si>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</si>
  <si>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</si>
  <si>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</si>
  <si>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</si>
  <si>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</si>
  <si>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</si>
  <si>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</si>
  <si>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</si>
  <si>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</si>
  <si>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</si>
  <si>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</si>
  <si>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</si>
  <si>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</si>
  <si>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</si>
  <si>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</si>
  <si>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</si>
  <si>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</si>
  <si>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</si>
  <si>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</si>
  <si>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</si>
  <si>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</si>
  <si>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</si>
  <si>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</si>
  <si>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</si>
  <si>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</si>
  <si>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</si>
  <si>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</si>
  <si>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</si>
  <si>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</si>
  <si>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</si>
  <si>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</si>
  <si>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</si>
  <si>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</si>
  <si>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</si>
  <si>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</si>
  <si>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</si>
  <si>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</si>
  <si>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</si>
  <si>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</si>
  <si>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</si>
  <si>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</si>
  <si>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</si>
  <si>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</si>
  <si>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</si>
  <si>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</si>
  <si>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</si>
  <si>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</si>
  <si>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</si>
  <si>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</si>
  <si>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</si>
  <si>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</si>
  <si>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</si>
  <si>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</si>
  <si>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</si>
  <si>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</si>
  <si>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</si>
  <si>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</si>
  <si>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</si>
  <si>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</si>
  <si>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</si>
  <si>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</si>
  <si>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</si>
  <si>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</si>
  <si>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</si>
  <si>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</si>
  <si>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</si>
  <si>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</si>
  <si>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</si>
  <si>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</si>
  <si>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</si>
  <si>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</si>
  <si>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</si>
  <si>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</si>
  <si>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</si>
  <si>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</si>
  <si>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</si>
  <si>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</si>
  <si>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</si>
  <si>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</si>
  <si>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</si>
  <si>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</si>
  <si>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</si>
  <si>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</si>
  <si>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</si>
  <si>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</si>
  <si>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</si>
  <si>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</si>
  <si>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</si>
  <si>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</si>
  <si>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</si>
  <si>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</si>
  <si>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</si>
  <si>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</si>
  <si>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</si>
  <si>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</si>
  <si>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</si>
  <si>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</si>
  <si>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</si>
  <si>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</si>
  <si>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</si>
  <si>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</si>
  <si>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</si>
  <si>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</si>
  <si>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</si>
  <si>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</si>
  <si>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</si>
  <si>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</si>
  <si>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</si>
  <si>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</si>
  <si>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</si>
  <si>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</si>
  <si>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</si>
  <si>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</si>
  <si>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</si>
  <si>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</si>
  <si>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</si>
  <si>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</si>
  <si>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</si>
  <si>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</si>
  <si>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</si>
  <si>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</si>
  <si>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</si>
  <si>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</si>
  <si>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</si>
  <si>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</si>
  <si>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</si>
  <si>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</si>
  <si>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</si>
  <si>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</si>
  <si>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</si>
  <si>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</si>
  <si>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</si>
  <si>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</si>
  <si>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</si>
  <si>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</si>
  <si>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</si>
  <si>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</si>
  <si>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</si>
  <si>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</si>
  <si>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</si>
  <si>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</si>
  <si>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</si>
  <si>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</si>
  <si>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</si>
  <si>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</si>
  <si>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</si>
  <si>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</si>
  <si>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</si>
  <si>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</si>
  <si>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</si>
  <si>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</si>
  <si>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</si>
  <si>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</si>
  <si>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</si>
  <si>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</si>
  <si>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</si>
  <si>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</si>
  <si>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</si>
  <si>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</si>
  <si>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</si>
  <si>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</si>
  <si>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</si>
  <si>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</si>
  <si>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</si>
  <si>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</si>
  <si>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</si>
  <si>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</si>
  <si>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</si>
  <si>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</si>
  <si>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</si>
  <si>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</si>
  <si>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</si>
  <si>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</si>
  <si>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</si>
  <si>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</si>
  <si>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</si>
  <si>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</si>
  <si>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</si>
  <si>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</si>
  <si>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</si>
  <si>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</si>
  <si>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</si>
  <si>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</si>
  <si>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</si>
  <si>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</si>
  <si>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</si>
  <si>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</si>
  <si>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</si>
  <si>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</si>
  <si>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</si>
  <si>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</si>
  <si>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</si>
  <si>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</si>
  <si>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</si>
  <si>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</si>
  <si>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</si>
  <si>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</si>
  <si>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</si>
  <si>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</si>
  <si>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</si>
  <si>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</si>
  <si>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</si>
  <si>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</si>
  <si>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</si>
  <si>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</si>
  <si>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</si>
  <si>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</si>
  <si>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</si>
  <si>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</si>
  <si>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</si>
  <si>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</si>
  <si>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</si>
  <si>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</si>
  <si>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</si>
  <si>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</si>
  <si>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</si>
  <si>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</si>
  <si>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</si>
  <si>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</si>
  <si>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</si>
  <si>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</si>
  <si>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</si>
  <si>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</si>
  <si>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</si>
  <si>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</si>
  <si>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</si>
  <si>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</si>
  <si>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</si>
  <si>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</si>
  <si>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</si>
  <si>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</si>
  <si>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</si>
  <si>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</si>
  <si>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</si>
  <si>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</si>
  <si>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</si>
  <si>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</si>
  <si>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</si>
  <si>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</si>
  <si>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</si>
  <si>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</si>
  <si>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</si>
  <si>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</si>
  <si>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</si>
  <si>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</si>
  <si>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</si>
  <si>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</si>
  <si>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</si>
  <si>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</si>
  <si>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</si>
  <si>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</si>
  <si>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</si>
  <si>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</si>
  <si>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</si>
  <si>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</si>
  <si>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</si>
  <si>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</si>
  <si>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</si>
  <si>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</si>
  <si>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</si>
  <si>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</si>
  <si>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</si>
  <si>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</si>
  <si>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</si>
  <si>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</si>
  <si>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</si>
  <si>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</si>
  <si>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</si>
  <si>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</si>
  <si>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</si>
  <si>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</si>
  <si>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</si>
  <si>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</si>
  <si>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</si>
  <si>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</si>
  <si>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</si>
  <si>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</si>
  <si>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</si>
  <si>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</si>
  <si>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</si>
  <si>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</si>
  <si>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</si>
  <si>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</si>
  <si>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</si>
  <si>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</si>
  <si>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</si>
  <si>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</si>
  <si>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</si>
  <si>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</si>
  <si>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</si>
  <si>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</si>
  <si>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</si>
  <si>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</si>
  <si>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</si>
  <si>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</si>
  <si>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</si>
  <si>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</si>
  <si>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</si>
  <si>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</si>
  <si>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</si>
  <si>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</si>
  <si>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</si>
  <si>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</si>
  <si>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</si>
  <si>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</si>
  <si>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</si>
  <si>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</si>
  <si>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</si>
  <si>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</si>
  <si>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</si>
  <si>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</si>
  <si>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</si>
  <si>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</si>
  <si>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</si>
  <si>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</si>
  <si>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</si>
  <si>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</si>
  <si>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</si>
  <si>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</si>
  <si>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</si>
  <si>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</si>
  <si>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</si>
  <si>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</si>
  <si>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</si>
  <si>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</si>
  <si>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</si>
  <si>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</si>
  <si>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</si>
  <si>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</si>
  <si>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</si>
  <si>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</si>
  <si>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</si>
  <si>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</si>
  <si>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</si>
  <si>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</si>
  <si>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</si>
  <si>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</si>
  <si>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</si>
  <si>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</si>
  <si>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</si>
  <si>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</si>
  <si>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</si>
  <si>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</si>
  <si>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</si>
  <si>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</si>
  <si>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</si>
  <si>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</si>
  <si>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</si>
  <si>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</si>
  <si>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</si>
  <si>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</si>
  <si>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</si>
  <si>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</si>
  <si>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</si>
  <si>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</si>
  <si>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</si>
  <si>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</si>
  <si>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</si>
  <si>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</si>
  <si>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</si>
  <si>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</si>
  <si>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</si>
  <si>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</si>
  <si>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</si>
  <si>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</si>
  <si>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</si>
  <si>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</si>
  <si>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</si>
  <si>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</si>
  <si>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</si>
  <si>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</si>
  <si>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</si>
  <si>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</si>
  <si>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</si>
  <si>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</si>
  <si>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</si>
  <si>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</si>
  <si>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</si>
  <si>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</si>
  <si>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</si>
  <si>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</si>
  <si>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</si>
  <si>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</si>
  <si>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</si>
  <si>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</si>
  <si>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</si>
  <si>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</si>
  <si>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</si>
  <si>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</si>
  <si>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</si>
  <si>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</si>
  <si>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</si>
  <si>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</si>
  <si>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</si>
  <si>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</si>
  <si>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</si>
  <si>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</si>
  <si>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</si>
  <si>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</si>
  <si>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</si>
  <si>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</si>
  <si>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</si>
  <si>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</si>
  <si>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</si>
  <si>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</si>
  <si>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</si>
  <si>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</si>
  <si>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</si>
  <si>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</si>
  <si>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</si>
  <si>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</si>
  <si>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</si>
  <si>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</si>
  <si>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</si>
  <si>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</si>
  <si>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</si>
  <si>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</si>
  <si>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</si>
  <si>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</si>
  <si>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</si>
  <si>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</si>
  <si>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</si>
  <si>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</si>
  <si>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</si>
  <si>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</si>
  <si>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</si>
  <si>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</si>
  <si>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</si>
  <si>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</si>
  <si>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</si>
  <si>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</si>
  <si>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</si>
  <si>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</si>
  <si>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</si>
  <si>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</si>
  <si>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</si>
  <si>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</si>
  <si>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</si>
  <si>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</si>
  <si>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</si>
  <si>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</si>
  <si>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</si>
  <si>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</si>
  <si>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</si>
  <si>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</si>
  <si>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</si>
  <si>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</si>
  <si>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</si>
  <si>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</si>
  <si>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</si>
  <si>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</si>
  <si>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</si>
  <si>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</si>
  <si>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</si>
  <si>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</si>
  <si>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</si>
  <si>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</si>
  <si>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</si>
  <si>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</si>
  <si>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</si>
  <si>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</si>
  <si>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</si>
  <si>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</si>
  <si>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</si>
  <si>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</si>
  <si>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</si>
  <si>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</si>
  <si>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</si>
  <si>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</si>
  <si>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</si>
  <si>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</si>
  <si>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</si>
  <si>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</si>
  <si>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</si>
  <si>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</si>
  <si>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</si>
  <si>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</si>
  <si>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</si>
  <si>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</si>
  <si>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</si>
  <si>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</si>
  <si>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</si>
  <si>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</si>
  <si>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</si>
  <si>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</si>
  <si>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</si>
  <si>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</si>
  <si>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</si>
  <si>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</si>
  <si>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</si>
  <si>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</si>
  <si>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</si>
  <si>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</si>
  <si>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</si>
  <si>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</si>
  <si>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</si>
  <si>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</si>
  <si>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</si>
  <si>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</si>
  <si>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</si>
  <si>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</si>
  <si>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</si>
  <si>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</si>
  <si>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</si>
  <si>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</si>
  <si>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</si>
  <si>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</si>
  <si>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</si>
  <si>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</si>
  <si>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</si>
  <si>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</si>
  <si>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</si>
  <si>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</si>
  <si>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</si>
  <si>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</si>
  <si>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</si>
  <si>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</si>
  <si>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</si>
  <si>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</si>
  <si>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</si>
  <si>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</si>
  <si>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</si>
  <si>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</si>
  <si>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</si>
  <si>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</si>
  <si>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</si>
  <si>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</si>
  <si>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</si>
  <si>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</si>
  <si>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</si>
  <si>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</si>
  <si>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</si>
  <si>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</si>
  <si>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</si>
  <si>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</si>
  <si>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</si>
  <si>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</si>
  <si>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</si>
  <si>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</si>
  <si>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</si>
  <si>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</si>
  <si>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</si>
  <si>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</si>
  <si>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</si>
  <si>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</si>
  <si>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</si>
  <si>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</si>
  <si>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</si>
  <si>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</si>
  <si>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</si>
  <si>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</si>
  <si>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</si>
  <si>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</si>
  <si>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</si>
  <si>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</si>
  <si>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</si>
  <si>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</si>
  <si>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</si>
  <si>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</si>
  <si>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</si>
  <si>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</si>
  <si>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</si>
  <si>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</si>
  <si>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</si>
  <si>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</si>
  <si>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</si>
  <si>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</si>
  <si>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</si>
  <si>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</si>
  <si>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</si>
  <si>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</si>
  <si>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</si>
  <si>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</si>
  <si>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</si>
  <si>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</si>
  <si>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</si>
  <si>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</si>
  <si>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</si>
  <si>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</si>
  <si>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</si>
  <si>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</si>
  <si>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</si>
  <si>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</si>
  <si>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</si>
  <si>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</si>
  <si>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</si>
  <si>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</si>
  <si>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</si>
  <si>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</si>
  <si>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</si>
  <si>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</si>
  <si>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</si>
  <si>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</si>
  <si>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</si>
  <si>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</si>
  <si>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</si>
  <si>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</si>
  <si>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</si>
  <si>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</si>
  <si>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</si>
  <si>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</si>
  <si>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</si>
  <si>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</si>
  <si>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</si>
  <si>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</si>
  <si>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</si>
  <si>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</si>
  <si>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</si>
  <si>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</si>
  <si>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</si>
  <si>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</si>
  <si>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</si>
  <si>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</si>
  <si>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</si>
  <si>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</si>
  <si>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</si>
  <si>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</si>
  <si>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</si>
  <si>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</si>
  <si>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</si>
  <si>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</si>
  <si>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</si>
  <si>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</si>
  <si>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</si>
  <si>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</si>
  <si>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</si>
  <si>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</si>
  <si>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</si>
  <si>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</si>
  <si>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</si>
  <si>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</si>
  <si>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</si>
  <si>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</si>
  <si>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</si>
  <si>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</si>
  <si>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</si>
  <si>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</si>
  <si>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</si>
  <si>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</si>
  <si>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</si>
  <si>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</si>
  <si>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</si>
  <si>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</si>
  <si>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</si>
  <si>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</si>
  <si>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</si>
  <si>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</si>
  <si>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</si>
  <si>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</si>
  <si>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</si>
  <si>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</si>
  <si>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</si>
  <si>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</si>
  <si>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</si>
  <si>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</si>
  <si>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</si>
  <si>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</si>
  <si>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</si>
  <si>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</si>
  <si>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</si>
  <si>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</si>
  <si>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</si>
  <si>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</si>
  <si>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</si>
  <si>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</si>
  <si>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</si>
  <si>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</si>
  <si>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</si>
  <si>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</si>
  <si>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</si>
  <si>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</si>
  <si>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</si>
  <si>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</si>
  <si>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</si>
  <si>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</si>
  <si>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</si>
  <si>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</si>
  <si>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</si>
  <si>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</si>
  <si>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</si>
  <si>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</si>
  <si>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</si>
  <si>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</si>
  <si>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</si>
  <si>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</si>
  <si>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</si>
  <si>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</si>
  <si>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</si>
  <si>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</si>
  <si>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</si>
  <si>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</si>
  <si>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</si>
  <si>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</si>
  <si>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</si>
  <si>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</si>
  <si>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</si>
  <si>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</si>
  <si>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</si>
  <si>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</si>
  <si>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</si>
  <si>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</si>
  <si>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</si>
  <si>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</si>
  <si>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</si>
  <si>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</si>
  <si>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</si>
  <si>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</si>
  <si>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</si>
  <si>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</si>
  <si>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</si>
  <si>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</si>
  <si>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</si>
  <si>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</si>
  <si>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</si>
  <si>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</si>
  <si>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</si>
  <si>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</si>
  <si>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</si>
  <si>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</si>
  <si>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</si>
  <si>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</si>
  <si>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</si>
  <si>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</si>
  <si>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</si>
  <si>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</si>
  <si>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</si>
  <si>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</si>
  <si>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</si>
  <si>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</si>
  <si>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</si>
  <si>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</si>
  <si>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</si>
  <si>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</si>
  <si>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</si>
  <si>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</si>
  <si>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</si>
  <si>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</si>
  <si>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</si>
  <si>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</si>
  <si>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</si>
  <si>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</si>
  <si>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</si>
  <si>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</si>
  <si>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</si>
  <si>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</si>
  <si>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</si>
  <si>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</si>
  <si>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</si>
  <si>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</si>
  <si>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</si>
  <si>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</si>
  <si>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</si>
  <si>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</si>
  <si>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</si>
  <si>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</si>
  <si>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</si>
  <si>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</si>
  <si>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</si>
  <si>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</si>
  <si>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</si>
  <si>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</si>
  <si>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</si>
  <si>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</si>
  <si>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</si>
  <si>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</si>
  <si>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</si>
  <si>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</si>
  <si>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</si>
  <si>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</si>
  <si>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</si>
  <si>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</si>
  <si>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</si>
  <si>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</si>
  <si>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</si>
  <si>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</si>
  <si>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</si>
  <si>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</si>
  <si>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</si>
  <si>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</si>
  <si>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</si>
  <si>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</si>
  <si>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</si>
  <si>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</si>
  <si>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</si>
  <si>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</si>
  <si>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</si>
  <si>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</si>
  <si>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</si>
  <si>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</si>
  <si>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</si>
  <si>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</si>
  <si>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</si>
  <si>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</si>
  <si>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</si>
  <si>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</si>
  <si>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</si>
  <si>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</si>
  <si>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</si>
  <si>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</si>
  <si>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</si>
  <si>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</si>
  <si>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</si>
  <si>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</si>
  <si>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</si>
  <si>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</si>
  <si>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</si>
  <si>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</si>
  <si>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</si>
  <si>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</si>
  <si>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</si>
  <si>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</si>
  <si>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</si>
  <si>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</si>
  <si>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</si>
  <si>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</si>
  <si>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</si>
  <si>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</si>
  <si>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</si>
  <si>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</si>
  <si>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</si>
  <si>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</si>
  <si>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</si>
  <si>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</si>
  <si>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</si>
  <si>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</si>
  <si>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</si>
  <si>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</si>
  <si>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</si>
  <si>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</si>
  <si>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</si>
  <si>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</si>
  <si>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</si>
  <si>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</si>
  <si>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</si>
  <si>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</si>
  <si>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</si>
  <si>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</si>
  <si>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</si>
  <si>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</si>
  <si>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</si>
  <si>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</si>
  <si>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</si>
  <si>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</si>
  <si>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</si>
  <si>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</si>
  <si>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</si>
  <si>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</si>
  <si>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</si>
  <si>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</si>
  <si>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</si>
  <si>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</si>
  <si>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</si>
  <si>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</si>
  <si>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</si>
  <si>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</si>
  <si>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</si>
  <si>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</si>
  <si>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</si>
  <si>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</si>
  <si>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</si>
  <si>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</si>
  <si>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</si>
  <si>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</si>
  <si>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</si>
  <si>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</si>
  <si>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</si>
  <si>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</si>
  <si>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</si>
  <si>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</si>
  <si>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</si>
  <si>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</si>
  <si>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</si>
  <si>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</si>
  <si>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</si>
  <si>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</si>
  <si>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</si>
  <si>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</si>
  <si>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</si>
  <si>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</si>
  <si>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</si>
  <si>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</si>
  <si>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</si>
  <si>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</si>
  <si>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</si>
  <si>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</si>
  <si>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</si>
  <si>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</si>
  <si>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</si>
  <si>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</si>
  <si>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</si>
  <si>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</si>
  <si>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</si>
  <si>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</si>
  <si>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</si>
  <si>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</si>
  <si>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</si>
  <si>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</si>
  <si>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</si>
  <si>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</si>
  <si>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</si>
  <si>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</si>
  <si>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</si>
  <si>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</si>
  <si>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</si>
  <si>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</si>
  <si>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</si>
  <si>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</si>
  <si>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</si>
  <si>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</si>
  <si>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</si>
  <si>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</si>
  <si>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</si>
  <si>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</si>
  <si>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</si>
  <si>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</si>
  <si>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</si>
  <si>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</si>
  <si>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</si>
  <si>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</si>
  <si>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</si>
  <si>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</si>
  <si>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</si>
  <si>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</si>
  <si>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</si>
  <si>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</si>
  <si>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</si>
  <si>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</si>
  <si>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</si>
  <si>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</si>
  <si>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</si>
  <si>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</si>
  <si>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</si>
  <si>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</si>
  <si>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</si>
  <si>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</si>
  <si>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</si>
  <si>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</si>
  <si>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</si>
  <si>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</si>
  <si>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</si>
  <si>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</si>
  <si>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</si>
  <si>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</si>
  <si>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</si>
  <si>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</si>
  <si>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</si>
  <si>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</si>
  <si>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</si>
  <si>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</si>
  <si>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</si>
  <si>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</si>
  <si>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</si>
  <si>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</si>
  <si>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</si>
  <si>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</si>
  <si>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</si>
  <si>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</si>
  <si>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</si>
  <si>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</si>
  <si>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</si>
  <si>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</si>
  <si>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</si>
  <si>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</si>
  <si>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</si>
  <si>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</si>
  <si>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</si>
  <si>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</si>
  <si>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</si>
  <si>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</si>
  <si>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</si>
  <si>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</si>
  <si>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</si>
  <si>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</si>
  <si>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</si>
  <si>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</si>
  <si>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</si>
  <si>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</si>
  <si>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</si>
  <si>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</si>
  <si>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</si>
  <si>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</si>
  <si>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</si>
  <si>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</si>
  <si>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</si>
  <si>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</si>
  <si>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</si>
  <si>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</si>
  <si>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</si>
  <si>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</si>
  <si>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</si>
  <si>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</si>
  <si>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</si>
  <si>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</si>
  <si>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</si>
  <si>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</si>
  <si>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</si>
  <si>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</si>
  <si>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</si>
  <si>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</si>
  <si>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</si>
  <si>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</si>
  <si>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</si>
  <si>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</si>
  <si>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</si>
  <si>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</si>
  <si>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</si>
  <si>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</si>
  <si>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</si>
  <si>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</si>
  <si>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</si>
  <si>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</si>
  <si>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</si>
  <si>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</si>
  <si>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</si>
  <si>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</si>
  <si>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</si>
  <si>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</si>
  <si>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</si>
  <si>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</si>
  <si>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</si>
  <si>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</si>
  <si>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</si>
  <si>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</si>
  <si>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</si>
  <si>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</si>
  <si>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</si>
  <si>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</si>
  <si>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</si>
  <si>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</si>
  <si>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</si>
  <si>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</si>
  <si>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</si>
  <si>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</si>
  <si>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</si>
  <si>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</si>
  <si>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</si>
  <si>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</si>
  <si>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</si>
  <si>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</si>
  <si>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</si>
  <si>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</si>
  <si>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</si>
  <si>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</si>
  <si>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</si>
  <si>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</si>
  <si>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</si>
  <si>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</si>
  <si>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</si>
  <si>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</si>
  <si>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</si>
  <si>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</si>
  <si>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</si>
  <si>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</si>
  <si>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</si>
  <si>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</si>
  <si>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</si>
  <si>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</si>
  <si>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</si>
  <si>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</si>
  <si>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</si>
  <si>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</si>
  <si>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</si>
  <si>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</si>
  <si>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</si>
  <si>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</si>
  <si>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</si>
  <si>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</si>
  <si>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</si>
  <si>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</si>
  <si>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</si>
  <si>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</si>
  <si>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</si>
  <si>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</si>
  <si>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</si>
  <si>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</si>
  <si>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</si>
  <si>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</si>
  <si>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</si>
  <si>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</si>
  <si>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</si>
  <si>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</si>
  <si>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</si>
  <si>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</si>
  <si>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</si>
  <si>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</si>
  <si>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</si>
  <si>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</si>
  <si>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</si>
  <si>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</si>
  <si>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</si>
  <si>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</si>
  <si>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</si>
  <si>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</si>
  <si>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</si>
  <si>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</si>
  <si>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</si>
  <si>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</si>
  <si>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</si>
  <si>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</si>
  <si>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</si>
  <si>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</si>
  <si>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</si>
  <si>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</si>
  <si>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</si>
  <si>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</si>
  <si>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</si>
  <si>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</si>
  <si>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</si>
  <si>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</si>
  <si>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</si>
  <si>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</si>
  <si>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</si>
  <si>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</si>
  <si>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</si>
  <si>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</si>
  <si>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</si>
  <si>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</si>
  <si>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</si>
  <si>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</si>
  <si>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</si>
  <si>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</si>
  <si>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</si>
  <si>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</si>
  <si>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</si>
  <si>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</si>
  <si>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</si>
  <si>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</si>
  <si>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</si>
  <si>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</si>
  <si>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</si>
  <si>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</si>
  <si>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</si>
  <si>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</si>
  <si>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</si>
  <si>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</si>
  <si>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</si>
  <si>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</si>
  <si>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</si>
  <si>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</si>
  <si>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</si>
  <si>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</si>
  <si>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</si>
  <si>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</si>
  <si>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</si>
  <si>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</si>
  <si>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</si>
  <si>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</si>
  <si>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</si>
  <si>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</si>
  <si>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</si>
  <si>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</si>
  <si>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</si>
  <si>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</si>
  <si>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</si>
  <si>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</si>
  <si>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</si>
  <si>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</si>
  <si>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</si>
  <si>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</si>
  <si>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</si>
  <si>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</si>
  <si>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</si>
  <si>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</si>
  <si>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</si>
  <si>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</si>
  <si>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</si>
  <si>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</si>
  <si>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</si>
  <si>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</si>
  <si>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</si>
  <si>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</si>
  <si>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</si>
  <si>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</si>
  <si>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</si>
  <si>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</si>
  <si>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</si>
  <si>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</si>
  <si>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</si>
  <si>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</si>
  <si>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</si>
  <si>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</si>
  <si>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</si>
  <si>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</si>
  <si>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</si>
  <si>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</si>
  <si>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</si>
  <si>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</si>
  <si>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</si>
  <si>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</si>
  <si>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</si>
  <si>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</si>
  <si>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</si>
  <si>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</si>
  <si>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</si>
  <si>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</si>
  <si>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</si>
  <si>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</si>
  <si>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</si>
  <si>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</si>
  <si>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</si>
  <si>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</si>
  <si>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</si>
  <si>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</si>
  <si>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</si>
  <si>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</si>
  <si>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</si>
  <si>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</si>
  <si>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</si>
  <si>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</si>
  <si>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</si>
  <si>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</si>
  <si>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</si>
  <si>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</si>
  <si>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</si>
  <si>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</si>
  <si>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</si>
  <si>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</si>
  <si>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</si>
  <si>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</si>
  <si>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</si>
  <si>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</si>
  <si>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</si>
  <si>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</si>
  <si>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</si>
  <si>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</si>
  <si>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</si>
  <si>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</si>
  <si>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</si>
  <si>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</si>
  <si>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</si>
  <si>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</si>
  <si>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</si>
  <si>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</si>
  <si>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</si>
  <si>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</si>
  <si>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</si>
  <si>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</si>
  <si>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</si>
  <si>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</si>
  <si>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</si>
  <si>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</si>
  <si>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</si>
  <si>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</si>
  <si>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</si>
  <si>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</si>
  <si>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</si>
  <si>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</si>
  <si>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</si>
  <si>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</si>
  <si>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</si>
  <si>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</si>
  <si>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</si>
  <si>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</si>
  <si>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</si>
  <si>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</si>
  <si>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</si>
  <si>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</si>
  <si>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</si>
  <si>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</si>
  <si>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</si>
  <si>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</si>
  <si>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</si>
  <si>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</si>
  <si>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</si>
  <si>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</si>
  <si>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</si>
  <si>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</si>
  <si>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</si>
  <si>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</si>
  <si>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</si>
  <si>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</si>
  <si>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</si>
  <si>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</si>
  <si>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</si>
  <si>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</si>
  <si>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</si>
  <si>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</si>
  <si>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</si>
  <si>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</si>
  <si>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</si>
  <si>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</si>
  <si>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</si>
  <si>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</si>
  <si>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</si>
  <si>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</si>
  <si>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</si>
  <si>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</si>
  <si>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</si>
  <si>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</si>
  <si>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</si>
  <si>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</si>
  <si>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</si>
  <si>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</si>
  <si>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</si>
  <si>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</si>
  <si>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</si>
  <si>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</si>
  <si>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</si>
  <si>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</si>
  <si>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</si>
  <si>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</si>
  <si>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</si>
  <si>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</si>
  <si>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</si>
  <si>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</si>
  <si>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</si>
  <si>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</si>
  <si>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</si>
  <si>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</si>
  <si>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</si>
  <si>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</si>
  <si>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</si>
  <si>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</si>
  <si>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</si>
  <si>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</si>
  <si>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</si>
  <si>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</si>
  <si>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</si>
  <si>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</si>
  <si>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</si>
  <si>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</si>
  <si>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</si>
  <si>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</si>
  <si>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</si>
  <si>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</si>
  <si>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</si>
  <si>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</si>
  <si>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</si>
  <si>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</si>
  <si>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</si>
  <si>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</si>
  <si>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</si>
  <si>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</si>
  <si>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</si>
  <si>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</si>
  <si>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</si>
  <si>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</si>
  <si>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</si>
  <si>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</si>
  <si>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</si>
  <si>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</si>
  <si>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</si>
  <si>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</si>
  <si>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</si>
  <si>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</si>
  <si>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</si>
  <si>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</si>
  <si>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</si>
  <si>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</si>
  <si>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</si>
  <si>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</si>
  <si>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</si>
  <si>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</si>
  <si>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</si>
  <si>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</si>
  <si>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</si>
  <si>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</si>
  <si>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</si>
  <si>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</si>
  <si>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</si>
  <si>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</si>
  <si>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</si>
  <si>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</si>
  <si>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</si>
  <si>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</si>
  <si>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</si>
  <si>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</si>
  <si>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</si>
  <si>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</si>
  <si>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</si>
  <si>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</si>
  <si>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</si>
  <si>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</si>
  <si>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</si>
  <si>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</si>
  <si>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</si>
  <si>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</si>
  <si>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</si>
  <si>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</si>
  <si>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</si>
  <si>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</si>
  <si>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</si>
  <si>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</si>
  <si>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</si>
  <si>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</si>
  <si>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</si>
  <si>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</si>
  <si>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</si>
  <si>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</si>
  <si>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</si>
  <si>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</si>
  <si>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</si>
  <si>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</si>
  <si>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</si>
  <si>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</si>
  <si>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</si>
  <si>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</si>
  <si>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</si>
  <si>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</si>
  <si>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</si>
  <si>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</si>
  <si>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</si>
  <si>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</si>
  <si>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</si>
  <si>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</si>
  <si>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</si>
  <si>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</si>
  <si>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</si>
  <si>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</si>
  <si>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</si>
  <si>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</si>
  <si>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</si>
  <si>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</si>
  <si>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</si>
  <si>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</si>
  <si>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</si>
  <si>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</si>
  <si>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</si>
  <si>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</si>
  <si>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</si>
  <si>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</si>
  <si>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</si>
  <si>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</si>
  <si>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</si>
  <si>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</si>
  <si>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</si>
  <si>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</si>
  <si>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</si>
  <si>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</si>
  <si>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</si>
  <si>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</si>
  <si>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</si>
  <si>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</si>
  <si>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</si>
  <si>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</si>
  <si>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</si>
  <si>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</si>
  <si>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</si>
  <si>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</si>
  <si>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</si>
  <si>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</si>
  <si>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</si>
  <si>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</si>
  <si>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</si>
  <si>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</si>
  <si>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</si>
  <si>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</si>
  <si>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</si>
  <si>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</si>
  <si>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</si>
  <si>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</si>
  <si>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</si>
  <si>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</si>
  <si>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</si>
  <si>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</si>
  <si>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</si>
  <si>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</si>
  <si>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</si>
  <si>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</si>
  <si>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</si>
  <si>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</si>
  <si>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</si>
  <si>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</si>
  <si>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</si>
  <si>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</si>
  <si>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</si>
  <si>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</si>
  <si>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</si>
  <si>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</si>
  <si>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</si>
  <si>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</si>
  <si>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</si>
  <si>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</si>
  <si>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</si>
  <si>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</si>
  <si>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</si>
  <si>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</si>
  <si>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</si>
  <si>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</si>
  <si>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</si>
  <si>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</si>
  <si>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</si>
  <si>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</si>
  <si>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</si>
  <si>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</si>
  <si>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</si>
  <si>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</si>
  <si>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</si>
  <si>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</si>
  <si>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</si>
  <si>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</si>
  <si>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</si>
  <si>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</si>
  <si>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</si>
  <si>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</si>
  <si>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</si>
  <si>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</si>
  <si>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</si>
  <si>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</si>
  <si>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</si>
  <si>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</si>
  <si>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</si>
  <si>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</si>
  <si>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</si>
  <si>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</si>
  <si>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</si>
  <si>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</si>
  <si>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</si>
  <si>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</si>
  <si>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</si>
  <si>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</si>
  <si>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</si>
  <si>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</si>
  <si>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</si>
  <si>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</si>
  <si>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</si>
  <si>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</si>
  <si>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</si>
  <si>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</si>
  <si>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</si>
  <si>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</si>
  <si>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</si>
  <si>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</si>
  <si>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</si>
  <si>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</si>
  <si>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</si>
  <si>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</si>
  <si>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</si>
  <si>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</si>
  <si>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</si>
  <si>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</si>
  <si>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</si>
  <si>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</si>
  <si>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</si>
  <si>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</si>
  <si>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</si>
  <si>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</si>
  <si>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</si>
  <si>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</si>
  <si>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</si>
  <si>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</si>
  <si>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</si>
  <si>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</si>
  <si>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</si>
  <si>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</si>
  <si>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</si>
  <si>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</si>
  <si>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</si>
  <si>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</si>
  <si>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</si>
  <si>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</si>
  <si>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</si>
  <si>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</si>
  <si>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</si>
  <si>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</si>
  <si>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</si>
  <si>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</si>
  <si>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</si>
  <si>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</si>
  <si>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</si>
  <si>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</si>
  <si>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</si>
  <si>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</si>
  <si>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</si>
  <si>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</si>
  <si>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</si>
  <si>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</si>
  <si>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</si>
  <si>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</si>
  <si>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</si>
  <si>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</si>
  <si>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</si>
  <si>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</si>
  <si>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</si>
  <si>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</si>
  <si>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</si>
  <si>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</si>
  <si>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</si>
  <si>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</si>
  <si>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</si>
  <si>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</si>
  <si>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</si>
  <si>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</si>
  <si>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</si>
  <si>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</si>
  <si>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</si>
  <si>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</si>
  <si>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</si>
  <si>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</si>
  <si>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</si>
  <si>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</si>
  <si>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</si>
  <si>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</si>
  <si>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</si>
  <si>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</si>
  <si>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</si>
  <si>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</si>
  <si>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</si>
  <si>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</si>
  <si>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</si>
  <si>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</si>
  <si>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</si>
  <si>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</si>
  <si>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</si>
  <si>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</si>
  <si>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</si>
  <si>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</si>
  <si>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</si>
  <si>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</si>
  <si>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</si>
  <si>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</si>
  <si>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</si>
  <si>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</si>
  <si>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</si>
  <si>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</si>
  <si>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</si>
  <si>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</si>
  <si>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</si>
  <si>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</si>
  <si>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</si>
  <si>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</si>
  <si>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</si>
  <si>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</si>
  <si>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</si>
  <si>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</si>
  <si>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</si>
  <si>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</si>
  <si>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</si>
  <si>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</si>
  <si>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</si>
  <si>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</si>
  <si>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</si>
  <si>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</si>
  <si>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</si>
  <si>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</si>
  <si>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</si>
  <si>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</si>
  <si>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</si>
  <si>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</si>
  <si>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</si>
  <si>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</si>
  <si>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</si>
  <si>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</si>
  <si>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</si>
  <si>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</si>
  <si>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</si>
  <si>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</si>
  <si>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</si>
  <si>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</si>
  <si>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</si>
  <si>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</si>
  <si>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</si>
  <si>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</si>
  <si>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</si>
  <si>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</si>
  <si>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</si>
  <si>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</si>
  <si>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</si>
  <si>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</si>
  <si>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</si>
  <si>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</si>
  <si>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</si>
  <si>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</si>
  <si>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</si>
  <si>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</si>
  <si>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</si>
  <si>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</si>
  <si>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</si>
  <si>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</si>
  <si>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</si>
  <si>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</si>
  <si>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</si>
  <si>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</si>
  <si>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</si>
  <si>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</si>
  <si>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</si>
  <si>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</si>
  <si>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</si>
  <si>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</si>
  <si>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</si>
  <si>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</si>
  <si>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</si>
  <si>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</si>
  <si>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</si>
  <si>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</si>
  <si>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</si>
  <si>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</si>
  <si>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</si>
  <si>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</si>
  <si>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</si>
  <si>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</si>
  <si>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</si>
  <si>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</si>
  <si>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</si>
  <si>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</si>
  <si>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</si>
  <si>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</si>
  <si>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</si>
  <si>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</si>
  <si>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</si>
  <si>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</si>
  <si>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</si>
  <si>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</si>
  <si>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</si>
  <si>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</si>
  <si>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</si>
  <si>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</si>
  <si>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</si>
  <si>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</si>
  <si>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</si>
  <si>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</si>
  <si>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</si>
  <si>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</si>
  <si>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</si>
  <si>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</si>
  <si>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</si>
  <si>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</si>
  <si>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</si>
  <si>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</si>
  <si>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</si>
  <si>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</si>
  <si>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</si>
  <si>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</si>
  <si>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</si>
  <si>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</si>
  <si>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</si>
  <si>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</si>
  <si>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</si>
  <si>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</si>
  <si>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</si>
  <si>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</si>
  <si>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</si>
  <si>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</si>
  <si>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</si>
  <si>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</si>
  <si>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</si>
  <si>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</si>
  <si>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</si>
  <si>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</si>
  <si>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</si>
  <si>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</si>
  <si>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</si>
  <si>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</si>
  <si>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</si>
  <si>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</si>
  <si>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</si>
  <si>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</si>
  <si>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</si>
  <si>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</si>
  <si>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</si>
  <si>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</si>
  <si>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</si>
  <si>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</si>
  <si>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</si>
  <si>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</si>
  <si>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</si>
  <si>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</si>
  <si>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</si>
  <si>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</si>
  <si>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</si>
  <si>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</si>
  <si>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</si>
  <si>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</si>
  <si>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</si>
  <si>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</si>
  <si>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</si>
  <si>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</si>
  <si>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</si>
  <si>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</si>
  <si>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</si>
  <si>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</si>
  <si>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</si>
  <si>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</si>
  <si>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</si>
  <si>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</si>
  <si>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</si>
  <si>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</si>
  <si>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</si>
  <si>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</si>
  <si>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</si>
  <si>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</si>
  <si>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</si>
  <si>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</si>
  <si>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</si>
  <si>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</si>
  <si>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</si>
  <si>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</si>
  <si>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</si>
  <si>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</si>
  <si>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</si>
  <si>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</si>
  <si>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</si>
  <si>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</si>
  <si>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</si>
  <si>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</si>
  <si>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</si>
  <si>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</si>
  <si>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</si>
  <si>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</si>
  <si>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</si>
  <si>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</si>
  <si>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</si>
  <si>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</si>
  <si>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</si>
  <si>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</si>
  <si>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</si>
  <si>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</si>
  <si>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</si>
  <si>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</si>
  <si>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</si>
  <si>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</si>
  <si>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</si>
  <si>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</si>
  <si>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</si>
  <si>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</si>
  <si>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</si>
  <si>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</si>
  <si>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</si>
  <si>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</si>
  <si>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</si>
  <si>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</si>
  <si>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</si>
  <si>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</si>
  <si>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</si>
  <si>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</si>
  <si>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</si>
  <si>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</si>
  <si>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</si>
  <si>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</si>
  <si>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</si>
  <si>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</si>
  <si>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</si>
  <si>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</si>
  <si>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</si>
  <si>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</si>
  <si>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</si>
  <si>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</si>
  <si>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</si>
  <si>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</si>
  <si>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</si>
  <si>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</si>
  <si>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</si>
  <si>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</si>
  <si>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</si>
  <si>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</si>
  <si>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</si>
  <si>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</si>
  <si>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</si>
  <si>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</si>
  <si>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</si>
  <si>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</si>
  <si>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</si>
  <si>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</si>
  <si>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</si>
  <si>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</si>
  <si>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</si>
  <si>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</si>
  <si>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</si>
  <si>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</si>
  <si>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</si>
  <si>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</si>
  <si>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</si>
  <si>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</si>
  <si>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</si>
  <si>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</si>
  <si>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</si>
  <si>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</si>
  <si>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</si>
  <si>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</si>
  <si>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</si>
  <si>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</si>
  <si>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</si>
  <si>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</si>
  <si>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</si>
  <si>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</si>
  <si>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</si>
  <si>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</si>
  <si>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</si>
  <si>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</si>
  <si>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</si>
  <si>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</si>
  <si>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</si>
  <si>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</si>
  <si>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</si>
  <si>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</si>
  <si>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</si>
  <si>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</si>
  <si>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</si>
  <si>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</si>
  <si>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</si>
  <si>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</si>
  <si>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</si>
  <si>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</si>
  <si>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</si>
  <si>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</si>
  <si>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</si>
  <si>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</si>
  <si>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</si>
  <si>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</si>
  <si>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</si>
  <si>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</si>
  <si>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</si>
  <si>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</si>
  <si>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</si>
  <si>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</si>
  <si>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</si>
  <si>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</si>
  <si>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</si>
  <si>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</si>
  <si>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</si>
  <si>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</si>
  <si>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</si>
  <si>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</si>
  <si>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</si>
  <si>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</si>
  <si>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</si>
  <si>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</si>
  <si>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</si>
  <si>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</si>
  <si>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</si>
  <si>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</si>
  <si>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</si>
  <si>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</si>
  <si>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</si>
  <si>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</si>
  <si>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</si>
  <si>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</si>
  <si>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</si>
  <si>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</si>
  <si>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</si>
  <si>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</si>
  <si>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</si>
  <si>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</si>
  <si>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</si>
  <si>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</si>
  <si>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</si>
  <si>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</si>
  <si>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</si>
  <si>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</si>
  <si>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</si>
  <si>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</si>
  <si>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</si>
  <si>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</si>
  <si>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</si>
  <si>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</si>
  <si>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</si>
  <si>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</si>
  <si>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</si>
  <si>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</si>
  <si>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</si>
  <si>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</si>
  <si>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</si>
  <si>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</si>
  <si>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</si>
  <si>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</si>
  <si>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</si>
  <si>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</si>
  <si>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</si>
  <si>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</si>
  <si>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</si>
  <si>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</si>
  <si>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</si>
  <si>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</si>
  <si>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</si>
  <si>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</si>
  <si>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</si>
  <si>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</si>
  <si>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</si>
  <si>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</si>
  <si>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</si>
  <si>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</si>
  <si>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</si>
  <si>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</si>
  <si>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</si>
  <si>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</si>
  <si>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</si>
  <si>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</si>
  <si>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</si>
  <si>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</si>
  <si>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</si>
  <si>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</si>
  <si>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</si>
  <si>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</si>
  <si>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</si>
  <si>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</si>
  <si>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</si>
  <si>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</si>
  <si>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</si>
  <si>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</si>
  <si>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</si>
  <si>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</si>
  <si>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</si>
  <si>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</si>
  <si>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</si>
  <si>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</si>
  <si>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</si>
  <si>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</si>
  <si>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</si>
  <si>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</si>
  <si>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</si>
  <si>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</si>
  <si>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</si>
  <si>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</si>
  <si>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</si>
  <si>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</si>
  <si>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</si>
  <si>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</si>
  <si>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</si>
  <si>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</si>
  <si>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</si>
  <si>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</si>
  <si>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</si>
  <si>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</si>
  <si>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</si>
  <si>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</si>
  <si>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</si>
  <si>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</si>
  <si>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</si>
  <si>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</si>
  <si>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</si>
  <si>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</si>
  <si>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</si>
  <si>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</si>
  <si>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</si>
  <si>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</si>
  <si>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</si>
  <si>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</si>
  <si>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</si>
  <si>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</si>
  <si>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</si>
  <si>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</si>
  <si>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</si>
  <si>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</si>
  <si>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</si>
  <si>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</si>
  <si>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</si>
  <si>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</si>
  <si>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</si>
  <si>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</si>
  <si>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</si>
  <si>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</si>
  <si>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</si>
  <si>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</si>
  <si>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</si>
  <si>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</si>
  <si>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</si>
  <si>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</si>
  <si>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</si>
  <si>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</si>
  <si>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</si>
  <si>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</si>
  <si>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</si>
  <si>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</si>
  <si>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</si>
  <si>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</si>
  <si>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</si>
  <si>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</si>
  <si>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</si>
  <si>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</si>
  <si>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</si>
  <si>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</si>
  <si>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</si>
  <si>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</si>
  <si>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</si>
  <si>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</si>
  <si>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</si>
  <si>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</si>
  <si>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</si>
  <si>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</si>
  <si>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</si>
  <si>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</si>
  <si>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</si>
  <si>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</si>
  <si>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</si>
  <si>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</si>
  <si>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</si>
  <si>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</si>
  <si>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</si>
  <si>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</si>
  <si>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</si>
  <si>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</si>
  <si>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</si>
  <si>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</si>
  <si>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</si>
  <si>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</si>
  <si>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</si>
  <si>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</si>
  <si>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</si>
  <si>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</si>
  <si>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</si>
  <si>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</si>
  <si>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</si>
  <si>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</si>
  <si>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</si>
  <si>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</si>
  <si>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</si>
  <si>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</si>
  <si>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</si>
  <si>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</si>
  <si>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</si>
  <si>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</si>
  <si>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</si>
  <si>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</si>
  <si>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</si>
  <si>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</si>
  <si>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</si>
  <si>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</si>
  <si>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</si>
  <si>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</si>
  <si>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</si>
  <si>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</si>
  <si>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</si>
  <si>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</si>
  <si>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</si>
  <si>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</si>
  <si>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</si>
  <si>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</si>
  <si>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</si>
  <si>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</si>
  <si>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</si>
  <si>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</si>
  <si>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</si>
  <si>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</si>
  <si>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</si>
  <si>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</si>
  <si>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</si>
  <si>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</si>
  <si>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</si>
  <si>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</si>
  <si>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</si>
  <si>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</si>
  <si>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</si>
  <si>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</si>
  <si>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</si>
  <si>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</si>
  <si>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</si>
  <si>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</si>
  <si>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</si>
  <si>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</si>
  <si>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</si>
  <si>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</si>
  <si>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</si>
  <si>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</si>
  <si>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</si>
  <si>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</si>
  <si>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</si>
  <si>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</si>
  <si>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</si>
  <si>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</si>
  <si>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</si>
  <si>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</si>
  <si>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</si>
  <si>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</si>
  <si>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</si>
  <si>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</si>
  <si>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</si>
  <si>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</si>
  <si>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</si>
  <si>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</si>
  <si>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</si>
  <si>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</si>
  <si>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</si>
  <si>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</si>
  <si>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</si>
  <si>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</si>
  <si>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</si>
  <si>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</si>
  <si>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</si>
  <si>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</si>
  <si>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</si>
  <si>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</si>
  <si>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</si>
  <si>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</si>
  <si>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</si>
  <si>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</si>
  <si>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</si>
  <si>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</si>
  <si>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</si>
  <si>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</si>
  <si>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</si>
  <si>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</si>
  <si>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</si>
  <si>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</si>
  <si>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</si>
  <si>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</si>
  <si>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</si>
  <si>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</si>
  <si>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</si>
  <si>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</si>
  <si>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</si>
  <si>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</si>
  <si>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</si>
  <si>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</si>
  <si>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</si>
  <si>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</si>
  <si>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</si>
  <si>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</si>
  <si>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</si>
  <si>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</si>
  <si>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</si>
  <si>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</si>
  <si>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</si>
  <si>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</si>
  <si>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</si>
  <si>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</si>
  <si>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</si>
  <si>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</si>
  <si>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</si>
  <si>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</si>
  <si>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</si>
  <si>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</si>
  <si>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</si>
  <si>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</si>
  <si>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</si>
  <si>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</si>
  <si>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</si>
  <si>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</si>
  <si>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</si>
  <si>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</si>
  <si>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</si>
  <si>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</si>
  <si>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</si>
  <si>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</si>
  <si>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</si>
  <si>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</si>
  <si>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</si>
  <si>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</si>
  <si>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</si>
  <si>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</si>
  <si>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</si>
  <si>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</si>
  <si>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</si>
  <si>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</si>
  <si>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</si>
  <si>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</si>
  <si>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</si>
  <si>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</si>
  <si>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</si>
  <si>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</si>
  <si>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</si>
  <si>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</si>
  <si>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</si>
  <si>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</si>
  <si>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</si>
  <si>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</si>
  <si>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</si>
  <si>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</si>
  <si>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</si>
  <si>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</si>
  <si>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</si>
  <si>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</si>
  <si>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</si>
  <si>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</si>
  <si>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</si>
  <si>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</si>
  <si>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</si>
  <si>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</si>
  <si>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</si>
  <si>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</si>
  <si>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</si>
  <si>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</si>
  <si>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</si>
  <si>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</si>
  <si>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</si>
  <si>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</si>
  <si>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</si>
  <si>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</si>
  <si>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</si>
  <si>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</si>
  <si>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</si>
  <si>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</si>
  <si>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</si>
  <si>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</si>
  <si>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</si>
  <si>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</si>
  <si>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</si>
  <si>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</si>
  <si>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</si>
  <si>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</si>
  <si>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</si>
  <si>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</si>
  <si>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</si>
  <si>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</si>
  <si>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</si>
  <si>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</si>
  <si>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</si>
  <si>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</si>
  <si>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</si>
  <si>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</si>
  <si>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</si>
  <si>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</si>
  <si>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</si>
  <si>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</si>
  <si>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</si>
  <si>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</si>
  <si>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</si>
  <si>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</si>
  <si>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</si>
  <si>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</si>
  <si>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</si>
  <si>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</si>
  <si>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</si>
  <si>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</si>
  <si>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</si>
  <si>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</si>
  <si>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</si>
  <si>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</si>
  <si>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</si>
  <si>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</si>
  <si>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</si>
  <si>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</si>
  <si>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</si>
  <si>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</si>
  <si>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</si>
  <si>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</si>
  <si>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</si>
  <si>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</si>
  <si>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</si>
  <si>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</si>
  <si>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</si>
  <si>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</si>
  <si>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</si>
  <si>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</si>
  <si>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</si>
  <si>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</si>
  <si>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</si>
  <si>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</si>
  <si>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</si>
  <si>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</si>
  <si>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</si>
  <si>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</si>
  <si>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</si>
  <si>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</si>
  <si>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</si>
  <si>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</si>
  <si>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</si>
  <si>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</si>
  <si>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</si>
  <si>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</si>
  <si>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</si>
  <si>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</si>
  <si>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</si>
  <si>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</si>
  <si>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</si>
  <si>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</si>
  <si>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</si>
  <si>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</si>
  <si>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</si>
  <si>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</si>
  <si>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</si>
  <si>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</si>
  <si>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</si>
  <si>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</si>
  <si>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</si>
  <si>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</si>
  <si>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</si>
  <si>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</si>
  <si>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</si>
  <si>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</si>
  <si>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</si>
  <si>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</si>
  <si>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</si>
  <si>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</si>
  <si>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</si>
  <si>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</si>
  <si>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</si>
  <si>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</si>
  <si>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</si>
  <si>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</si>
  <si>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</si>
  <si>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</si>
  <si>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</si>
  <si>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</si>
  <si>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</si>
  <si>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</si>
  <si>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</si>
  <si>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</si>
  <si>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</si>
  <si>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</si>
  <si>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</si>
  <si>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</si>
  <si>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</si>
  <si>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</si>
  <si>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</si>
  <si>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</si>
  <si>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</si>
  <si>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</si>
  <si>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</si>
  <si>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</si>
  <si>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</si>
  <si>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</si>
  <si>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</si>
  <si>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</si>
  <si>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</si>
  <si>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</si>
  <si>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</si>
  <si>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</si>
  <si>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</si>
  <si>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</si>
  <si>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</si>
  <si>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</si>
  <si>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</si>
  <si>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</si>
  <si>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</si>
  <si>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</si>
  <si>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</si>
  <si>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</si>
  <si>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</si>
  <si>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</si>
  <si>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</si>
  <si>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</si>
  <si>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</si>
  <si>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</si>
  <si>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</si>
  <si>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</si>
  <si>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</si>
  <si>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</si>
  <si>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</si>
  <si>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</si>
  <si>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</si>
  <si>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</si>
  <si>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</si>
  <si>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</si>
  <si>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</si>
  <si>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</si>
  <si>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</si>
  <si>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</si>
  <si>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</si>
  <si>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</si>
  <si>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</si>
  <si>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</si>
  <si>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</si>
  <si>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</si>
  <si>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</si>
  <si>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</si>
  <si>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</si>
  <si>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</si>
  <si>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</si>
  <si>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</si>
  <si>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</si>
  <si>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</si>
  <si>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</si>
  <si>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</si>
  <si>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</si>
  <si>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</si>
  <si>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</si>
  <si>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</si>
  <si>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</si>
  <si>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</si>
  <si>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</si>
  <si>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</si>
  <si>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</si>
  <si>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</si>
  <si>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</si>
  <si>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</si>
  <si>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</si>
  <si>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</si>
  <si>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</si>
  <si>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</si>
  <si>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</si>
  <si>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</si>
  <si>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</si>
  <si>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</si>
  <si>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</si>
  <si>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</si>
  <si>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</si>
  <si>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</si>
  <si>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</si>
  <si>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</si>
  <si>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</si>
  <si>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</si>
  <si>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</si>
  <si>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</si>
  <si>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</si>
  <si>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</si>
  <si>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</si>
  <si>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</si>
  <si>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</si>
  <si>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</si>
  <si>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</si>
  <si>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</si>
  <si>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</si>
  <si>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</si>
  <si>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</si>
  <si>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</si>
  <si>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</si>
  <si>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</si>
  <si>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</si>
  <si>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</si>
  <si>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</si>
  <si>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</si>
  <si>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</si>
  <si>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</si>
  <si>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</si>
  <si>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</si>
  <si>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</si>
  <si>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</si>
  <si>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</si>
  <si>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</si>
  <si>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</si>
  <si>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</si>
  <si>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</si>
  <si>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</si>
  <si>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</si>
  <si>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</si>
  <si>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</si>
  <si>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</si>
  <si>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</si>
  <si>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</si>
  <si>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</si>
  <si>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</si>
  <si>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</si>
  <si>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</si>
  <si>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</si>
  <si>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</si>
  <si>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</si>
  <si>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</si>
  <si>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</si>
  <si>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</si>
  <si>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</si>
  <si>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</si>
  <si>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</si>
  <si>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</si>
  <si>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</si>
  <si>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</si>
  <si>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</si>
  <si>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</si>
  <si>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</si>
  <si>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</si>
  <si>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</si>
  <si>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</si>
  <si>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</si>
  <si>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</si>
  <si>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</si>
  <si>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</si>
  <si>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</si>
  <si>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</si>
  <si>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</si>
  <si>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</si>
  <si>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</si>
  <si>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</si>
  <si>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</si>
  <si>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</si>
  <si>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</si>
  <si>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</si>
  <si>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</si>
  <si>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</si>
  <si>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</si>
  <si>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</si>
  <si>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</si>
  <si>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</si>
  <si>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</si>
  <si>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</si>
  <si>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</si>
  <si>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</si>
  <si>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</si>
  <si>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</si>
  <si>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</si>
  <si>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</si>
  <si>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</si>
  <si>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</si>
  <si>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</si>
  <si>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</si>
  <si>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</si>
  <si>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</si>
  <si>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</si>
  <si>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</si>
  <si>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</si>
  <si>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</si>
  <si>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</si>
  <si>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</si>
  <si>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</si>
  <si>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</si>
  <si>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</si>
  <si>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</si>
  <si>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</si>
  <si>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</si>
  <si>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</si>
  <si>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</si>
  <si>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</si>
  <si>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</si>
  <si>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</si>
  <si>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</si>
  <si>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</si>
  <si>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</si>
  <si>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</si>
  <si>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</si>
  <si>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</si>
  <si>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</si>
  <si>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</si>
  <si>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</si>
  <si>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</si>
  <si>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</si>
  <si>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</si>
  <si>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</si>
  <si>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</si>
  <si>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</si>
  <si>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</si>
  <si>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</si>
  <si>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</si>
  <si>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</si>
  <si>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</si>
  <si>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</si>
  <si>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</si>
  <si>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</si>
  <si>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</si>
  <si>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</si>
  <si>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</si>
  <si>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</si>
  <si>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</si>
  <si>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</si>
  <si>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</si>
  <si>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</si>
  <si>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</si>
  <si>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</si>
  <si>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</si>
  <si>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</si>
  <si>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</si>
  <si>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</si>
  <si>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</si>
  <si>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</si>
  <si>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</si>
  <si>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</si>
  <si>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</si>
  <si>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</si>
  <si>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</si>
  <si>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</si>
  <si>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</si>
  <si>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</si>
  <si>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</si>
  <si>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</si>
  <si>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</si>
  <si>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</si>
  <si>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</si>
  <si>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</si>
  <si>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</si>
  <si>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</si>
  <si>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</si>
  <si>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</si>
  <si>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</si>
  <si>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</si>
  <si>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</si>
  <si>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</si>
  <si>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</si>
  <si>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</si>
  <si>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</si>
  <si>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</si>
  <si>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</si>
  <si>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</si>
  <si>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</si>
  <si>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</si>
  <si>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</si>
  <si>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</si>
  <si>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</si>
  <si>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</si>
  <si>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</si>
  <si>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</si>
  <si>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</si>
  <si>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</si>
  <si>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</si>
  <si>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</si>
  <si>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</si>
  <si>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</si>
  <si>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</si>
  <si>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</si>
  <si>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</si>
  <si>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</si>
  <si>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</si>
  <si>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</si>
  <si>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</si>
  <si>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</si>
  <si>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</si>
  <si>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</si>
  <si>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</si>
  <si>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</si>
  <si>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</si>
  <si>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</si>
  <si>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</si>
  <si>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</si>
  <si>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</si>
  <si>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</si>
  <si>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</si>
  <si>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</si>
  <si>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</si>
  <si>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</si>
  <si>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</si>
  <si>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</si>
  <si>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</si>
  <si>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</si>
  <si>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</si>
  <si>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</si>
  <si>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</si>
  <si>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</si>
  <si>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</si>
  <si>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</si>
  <si>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</si>
  <si>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</si>
  <si>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</si>
  <si>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</si>
  <si>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</si>
  <si>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</si>
  <si>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</si>
  <si>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</si>
  <si>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</si>
  <si>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</si>
  <si>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</si>
  <si>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</si>
  <si>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</si>
  <si>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</si>
  <si>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</si>
  <si>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</si>
  <si>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</si>
  <si>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</si>
  <si>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</si>
  <si>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</si>
  <si>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</si>
  <si>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</si>
  <si>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</si>
  <si>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</si>
  <si>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</si>
  <si>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</si>
  <si>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</si>
  <si>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</si>
  <si>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</si>
  <si>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</si>
  <si>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</si>
  <si>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</si>
  <si>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</si>
  <si>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</si>
  <si>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</si>
  <si>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</si>
  <si>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</si>
  <si>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</si>
  <si>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</si>
  <si>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</si>
  <si>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</si>
  <si>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</si>
  <si>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</si>
  <si>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</si>
  <si>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</si>
  <si>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</si>
  <si>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</si>
  <si>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</si>
  <si>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</si>
  <si>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</si>
  <si>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</si>
  <si>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</si>
  <si>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</si>
  <si>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</si>
  <si>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</si>
  <si>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</si>
  <si>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</si>
  <si>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</si>
  <si>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</si>
  <si>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</si>
  <si>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</si>
  <si>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</si>
  <si>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</si>
  <si>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</si>
  <si>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</si>
  <si>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</si>
  <si>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</si>
  <si>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</si>
  <si>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</si>
  <si>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</si>
  <si>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</si>
  <si>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</si>
  <si>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</si>
  <si>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</si>
  <si>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</si>
  <si>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</si>
  <si>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</si>
  <si>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</si>
  <si>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</si>
  <si>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</si>
  <si>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</si>
  <si>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</si>
  <si>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</si>
  <si>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</si>
  <si>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</si>
  <si>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</si>
  <si>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</si>
  <si>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</si>
  <si>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</si>
  <si>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</si>
  <si>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</si>
  <si>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</si>
  <si>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</si>
  <si>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</si>
  <si>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</si>
  <si>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</si>
  <si>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</si>
  <si>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</si>
  <si>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</si>
  <si>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</si>
  <si>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</si>
  <si>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</si>
  <si>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</si>
  <si>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</si>
  <si>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</si>
  <si>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</si>
  <si>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</si>
  <si>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</si>
  <si>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</si>
  <si>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</si>
  <si>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</si>
  <si>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</si>
  <si>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</si>
  <si>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</si>
  <si>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</si>
  <si>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</si>
  <si>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</si>
  <si>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</si>
  <si>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</si>
  <si>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</si>
  <si>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</si>
  <si>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</si>
  <si>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</si>
  <si>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</si>
  <si>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</si>
  <si>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</si>
  <si>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</si>
  <si>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</si>
  <si>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</si>
  <si>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</si>
  <si>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</si>
  <si>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</si>
  <si>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</si>
  <si>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</si>
  <si>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</si>
  <si>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</si>
  <si>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</si>
  <si>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</si>
  <si>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</si>
  <si>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</si>
  <si>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</si>
  <si>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</si>
  <si>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</si>
  <si>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</si>
  <si>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</si>
  <si>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</si>
  <si>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</si>
  <si>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</si>
  <si>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</si>
  <si>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</si>
  <si>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</si>
  <si>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</si>
  <si>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</si>
  <si>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</si>
  <si>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</si>
  <si>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</si>
  <si>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</si>
  <si>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</si>
  <si>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</si>
  <si>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</si>
  <si>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</si>
  <si>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</si>
  <si>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</si>
  <si>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</si>
  <si>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</si>
  <si>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</si>
  <si>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</si>
  <si>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</si>
  <si>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</si>
  <si>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</si>
  <si>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</si>
  <si>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</si>
  <si>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</si>
  <si>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</si>
  <si>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</si>
  <si>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</si>
  <si>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</si>
  <si>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</si>
  <si>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</si>
  <si>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</si>
  <si>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</si>
  <si>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</si>
  <si>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</si>
  <si>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</si>
  <si>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</si>
  <si>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</si>
  <si>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</si>
  <si>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</si>
  <si>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</si>
  <si>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</si>
  <si>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</si>
  <si>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</si>
  <si>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</si>
  <si>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</si>
  <si>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</si>
  <si>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</si>
  <si>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</si>
  <si>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</si>
  <si>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</si>
  <si>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</si>
  <si>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</si>
  <si>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</si>
  <si>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</si>
  <si>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</si>
  <si>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</si>
  <si>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</si>
  <si>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</si>
  <si>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</si>
  <si>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</si>
  <si>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</si>
  <si>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</si>
  <si>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</si>
  <si>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</si>
  <si>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</si>
  <si>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</si>
  <si>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</si>
  <si>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</si>
  <si>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</si>
  <si>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</si>
  <si>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</si>
  <si>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</si>
  <si>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</si>
  <si>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</si>
  <si>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</si>
  <si>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</si>
  <si>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</si>
  <si>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</si>
  <si>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</si>
  <si>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</si>
  <si>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</si>
  <si>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</si>
  <si>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</si>
  <si>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</si>
  <si>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</si>
  <si>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</si>
  <si>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</si>
  <si>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</si>
  <si>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</si>
  <si>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</si>
  <si>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</si>
  <si>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</si>
  <si>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</si>
  <si>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</si>
  <si>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</si>
  <si>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</si>
  <si>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</si>
  <si>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</si>
  <si>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</si>
  <si>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</si>
  <si>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</si>
  <si>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</si>
  <si>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</si>
  <si>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</si>
  <si>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</si>
  <si>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</si>
  <si>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</si>
  <si>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</si>
  <si>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</si>
  <si>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</si>
  <si>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</si>
  <si>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</si>
  <si>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</si>
  <si>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</si>
  <si>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</si>
  <si>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</si>
  <si>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</si>
  <si>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</si>
  <si>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</si>
  <si>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</si>
  <si>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</si>
  <si>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</si>
  <si>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</si>
  <si>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</si>
  <si>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</si>
  <si>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</si>
  <si>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</si>
  <si>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</si>
  <si>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</si>
  <si>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</si>
  <si>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</si>
  <si>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</si>
  <si>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</si>
  <si>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</si>
  <si>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</si>
  <si>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</si>
  <si>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</si>
  <si>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</si>
  <si>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</si>
  <si>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</si>
  <si>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</si>
  <si>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</si>
  <si>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</si>
  <si>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</si>
  <si>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</si>
  <si>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</si>
  <si>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</si>
  <si>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</si>
  <si>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</si>
  <si>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</si>
  <si>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</si>
  <si>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</si>
  <si>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</si>
  <si>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</si>
  <si>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</si>
  <si>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</si>
  <si>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</si>
  <si>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</si>
  <si>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</si>
  <si>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</si>
  <si>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</si>
  <si>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</si>
  <si>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</si>
  <si>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</si>
  <si>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</si>
  <si>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</si>
  <si>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</si>
  <si>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</si>
  <si>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</si>
  <si>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</si>
  <si>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</si>
  <si>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</si>
  <si>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</si>
  <si>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</si>
  <si>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</si>
  <si>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</si>
  <si>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</si>
  <si>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</si>
  <si>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</si>
  <si>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</si>
  <si>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</si>
  <si>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</si>
  <si>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</si>
  <si>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</si>
  <si>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</si>
  <si>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</si>
  <si>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</si>
  <si>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</si>
  <si>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</si>
  <si>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</si>
  <si>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</si>
  <si>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</si>
  <si>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</si>
  <si>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</si>
  <si>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</si>
  <si>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</si>
  <si>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</si>
  <si>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</si>
  <si>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</si>
  <si>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</si>
  <si>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</si>
  <si>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</si>
  <si>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</si>
  <si>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</si>
  <si>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</si>
  <si>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</si>
  <si>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</si>
  <si>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</si>
  <si>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</si>
  <si>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</si>
  <si>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</si>
  <si>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</si>
  <si>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</si>
  <si>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</si>
  <si>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</si>
  <si>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</si>
  <si>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</si>
  <si>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</si>
  <si>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</si>
  <si>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</si>
  <si>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</si>
  <si>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</si>
  <si>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</si>
  <si>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</si>
  <si>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</si>
  <si>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</si>
  <si>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</si>
  <si>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</si>
  <si>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</si>
  <si>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</si>
  <si>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</si>
  <si>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</si>
  <si>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</si>
  <si>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</si>
  <si>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</si>
  <si>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</si>
  <si>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</si>
  <si>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</si>
  <si>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</si>
  <si>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</si>
  <si>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</si>
  <si>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</si>
  <si>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</si>
  <si>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</si>
  <si>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</si>
  <si>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</si>
  <si>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</si>
  <si>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</si>
  <si>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</si>
  <si>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</si>
  <si>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</si>
  <si>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</si>
  <si>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</si>
  <si>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</si>
  <si>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</si>
  <si>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</si>
  <si>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</si>
  <si>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</si>
  <si>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</si>
  <si>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</si>
  <si>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</si>
  <si>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</si>
  <si>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</si>
  <si>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</si>
  <si>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</si>
  <si>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</si>
  <si>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</si>
  <si>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</si>
  <si>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</si>
  <si>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</si>
  <si>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</si>
  <si>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</si>
  <si>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</si>
  <si>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</si>
  <si>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</si>
  <si>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</si>
  <si>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</si>
  <si>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</si>
  <si>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</si>
  <si>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</si>
  <si>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</si>
  <si>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</si>
  <si>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</si>
  <si>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</si>
  <si>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</si>
  <si>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</si>
  <si>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</si>
  <si>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</si>
  <si>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</si>
  <si>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</si>
  <si>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</si>
  <si>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</si>
  <si>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</si>
  <si>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</si>
  <si>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</si>
  <si>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</si>
  <si>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</si>
  <si>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</si>
  <si>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</si>
  <si>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</si>
  <si>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</si>
  <si>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</si>
  <si>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</si>
  <si>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</si>
  <si>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</si>
  <si>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</si>
  <si>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</si>
  <si>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</si>
  <si>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</si>
  <si>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</si>
  <si>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</si>
  <si>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</si>
  <si>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</si>
  <si>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</si>
  <si>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</si>
  <si>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</si>
  <si>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</si>
  <si>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</si>
  <si>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</si>
  <si>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</si>
  <si>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</si>
  <si>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</si>
  <si>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</si>
  <si>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</si>
  <si>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</si>
  <si>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</si>
  <si>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</si>
  <si>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</si>
  <si>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</si>
  <si>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</si>
  <si>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</si>
  <si>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</si>
  <si>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</si>
  <si>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</si>
  <si>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</si>
  <si>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</si>
  <si>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</si>
  <si>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</si>
  <si>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</si>
  <si>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</si>
  <si>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</si>
  <si>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</si>
  <si>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</si>
  <si>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</si>
  <si>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</si>
  <si>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</si>
  <si>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</si>
  <si>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</si>
  <si>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</si>
  <si>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</si>
  <si>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</si>
  <si>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</si>
  <si>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</si>
  <si>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</si>
  <si>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</si>
  <si>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</si>
  <si>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</si>
  <si>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</si>
  <si>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</si>
  <si>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</si>
  <si>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</si>
  <si>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</si>
  <si>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</si>
  <si>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</si>
  <si>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</si>
  <si>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</si>
  <si>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</si>
  <si>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</si>
  <si>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</si>
  <si>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</si>
  <si>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</si>
  <si>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</si>
  <si>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</si>
  <si>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</si>
  <si>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</si>
  <si>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</si>
  <si>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</si>
  <si>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</si>
  <si>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</si>
  <si>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</si>
  <si>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</si>
  <si>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</si>
  <si>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</si>
  <si>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</si>
  <si>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</si>
  <si>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</si>
  <si>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</si>
  <si>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</si>
  <si>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</si>
  <si>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</si>
  <si>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</si>
  <si>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</si>
  <si>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</si>
  <si>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</si>
  <si>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</si>
  <si>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</si>
  <si>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</si>
  <si>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</si>
  <si>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</si>
  <si>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</si>
  <si>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</si>
  <si>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</si>
  <si>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</si>
  <si>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</si>
  <si>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</si>
  <si>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</si>
  <si>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</si>
  <si>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</si>
  <si>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</si>
  <si>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</si>
  <si>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</si>
  <si>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</si>
  <si>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</si>
  <si>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</si>
  <si>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</si>
  <si>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</si>
  <si>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</si>
  <si>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</si>
  <si>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</si>
  <si>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</si>
  <si>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</si>
  <si>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</si>
  <si>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</si>
  <si>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</si>
  <si>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</si>
  <si>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</si>
  <si>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</si>
  <si>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</si>
  <si>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</si>
  <si>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</si>
  <si>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</si>
  <si>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</si>
  <si>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</si>
  <si>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</si>
  <si>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</si>
  <si>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</si>
  <si>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</si>
  <si>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</si>
  <si>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</si>
  <si>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</si>
  <si>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</si>
  <si>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</si>
  <si>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</si>
  <si>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</si>
  <si>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</si>
  <si>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</si>
  <si>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</si>
  <si>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</si>
  <si>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</si>
  <si>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</si>
  <si>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</si>
  <si>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</si>
  <si>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</si>
  <si>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</si>
  <si>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</si>
  <si>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</si>
  <si>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</si>
  <si>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</si>
  <si>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</si>
  <si>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</si>
  <si>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</si>
  <si>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</si>
  <si>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</si>
  <si>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</si>
  <si>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</si>
  <si>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</si>
  <si>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</si>
  <si>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</si>
  <si>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</si>
  <si>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</si>
  <si>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</si>
  <si>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</si>
  <si>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</si>
  <si>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</si>
  <si>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</si>
  <si>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</si>
  <si>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</si>
  <si>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</si>
  <si>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</si>
  <si>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</si>
  <si>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</si>
  <si>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</si>
  <si>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</si>
  <si>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</si>
  <si>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</si>
  <si>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</si>
  <si>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</si>
  <si>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</si>
  <si>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</si>
  <si>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</si>
  <si>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</si>
  <si>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</si>
  <si>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</si>
  <si>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</si>
  <si>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</si>
  <si>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</si>
  <si>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</si>
  <si>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</si>
  <si>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</si>
  <si>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</si>
  <si>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</si>
  <si>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</si>
  <si>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</si>
  <si>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</si>
  <si>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</si>
  <si>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</si>
  <si>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</si>
  <si>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</si>
  <si>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</si>
  <si>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</si>
  <si>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</si>
  <si>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</si>
  <si>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</si>
  <si>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</si>
  <si>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</si>
  <si>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</si>
  <si>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</si>
  <si>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</si>
  <si>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</si>
  <si>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</si>
  <si>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</si>
  <si>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</si>
  <si>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</si>
  <si>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</si>
  <si>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</si>
  <si>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</si>
  <si>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</si>
  <si>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</si>
  <si>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</si>
  <si>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</si>
  <si>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</si>
  <si>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</si>
  <si>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</si>
  <si>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</si>
  <si>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</si>
  <si>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</si>
  <si>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</si>
  <si>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</si>
  <si>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</si>
  <si>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</si>
  <si>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</si>
  <si>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</si>
  <si>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</si>
  <si>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</si>
  <si>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</si>
  <si>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</si>
  <si>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</si>
  <si>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</si>
  <si>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</si>
  <si>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</si>
  <si>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</si>
  <si>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</si>
  <si>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</si>
  <si>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</si>
  <si>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</si>
  <si>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</si>
  <si>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</si>
  <si>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</si>
  <si>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</si>
  <si>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</si>
  <si>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</si>
  <si>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</si>
  <si>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</si>
  <si>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</si>
  <si>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</si>
  <si>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</si>
  <si>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</si>
  <si>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</si>
  <si>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</si>
  <si>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</si>
  <si>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</si>
  <si>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</si>
  <si>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</si>
  <si>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</si>
  <si>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</si>
  <si>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</si>
  <si>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</si>
  <si>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</si>
  <si>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</si>
  <si>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</si>
  <si>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</si>
  <si>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</si>
  <si>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</si>
  <si>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</si>
  <si>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</si>
  <si>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</si>
  <si>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</si>
  <si>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</si>
  <si>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</si>
  <si>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</si>
  <si>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</si>
  <si>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</si>
  <si>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</si>
  <si>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</si>
  <si>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</si>
  <si>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</si>
  <si>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</si>
  <si>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</si>
  <si>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</si>
  <si>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</si>
  <si>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</si>
  <si>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</si>
  <si>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</si>
  <si>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</si>
  <si>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</si>
  <si>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</si>
  <si>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</si>
  <si>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</si>
  <si>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</si>
  <si>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</si>
  <si>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</si>
  <si>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</si>
  <si>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</si>
  <si>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</si>
  <si>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</si>
  <si>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</si>
  <si>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</si>
  <si>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</si>
  <si>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</si>
  <si>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</si>
  <si>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</si>
  <si>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</si>
  <si>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</si>
  <si>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</si>
  <si>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</si>
  <si>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</si>
  <si>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</si>
  <si>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</si>
  <si>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</si>
  <si>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</si>
  <si>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</si>
  <si>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</si>
  <si>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</si>
  <si>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</si>
  <si>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</si>
  <si>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</si>
  <si>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</si>
  <si>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</si>
  <si>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</si>
  <si>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</si>
  <si>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</si>
  <si>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</si>
  <si>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</si>
  <si>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</si>
  <si>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</si>
  <si>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</si>
  <si>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</si>
  <si>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</si>
  <si>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</si>
  <si>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</si>
  <si>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</si>
  <si>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</si>
  <si>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</si>
  <si>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</si>
  <si>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</si>
  <si>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</si>
  <si>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</si>
  <si>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</si>
  <si>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</si>
  <si>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</si>
  <si>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</si>
  <si>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</si>
  <si>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</si>
  <si>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</si>
  <si>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</si>
  <si>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</si>
  <si>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</si>
  <si>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</si>
  <si>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</si>
  <si>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</si>
  <si>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</si>
  <si>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</si>
  <si>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</si>
  <si>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</si>
  <si>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</si>
  <si>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</si>
  <si>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</si>
  <si>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</si>
  <si>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</si>
  <si>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</si>
  <si>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</si>
  <si>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</si>
  <si>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</si>
  <si>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</si>
  <si>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</si>
  <si>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</si>
  <si>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</si>
  <si>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</si>
  <si>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</si>
  <si>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</si>
  <si>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</si>
  <si>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</si>
  <si>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</si>
  <si>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</si>
  <si>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</si>
  <si>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</si>
  <si>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</si>
  <si>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</si>
  <si>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</si>
  <si>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</si>
  <si>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</si>
  <si>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</si>
  <si>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</si>
  <si>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</si>
  <si>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</si>
  <si>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</si>
  <si>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</si>
  <si>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</si>
  <si>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</si>
  <si>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</si>
  <si>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</si>
  <si>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</si>
  <si>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</si>
  <si>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</si>
  <si>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</si>
  <si>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</si>
  <si>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</si>
  <si>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</si>
  <si>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</si>
  <si>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</si>
  <si>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</si>
  <si>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</si>
  <si>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</si>
  <si>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</si>
  <si>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</si>
  <si>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</si>
  <si>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</si>
  <si>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</si>
  <si>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</si>
  <si>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</si>
  <si>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</si>
  <si>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</si>
  <si>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</si>
  <si>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</si>
  <si>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</si>
  <si>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</si>
  <si>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</si>
  <si>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</si>
  <si>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</si>
  <si>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</si>
  <si>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</si>
  <si>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</si>
  <si>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</si>
  <si>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</si>
  <si>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</si>
  <si>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</si>
  <si>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</si>
  <si>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</si>
  <si>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</si>
  <si>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</si>
  <si>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</si>
  <si>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</si>
  <si>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</si>
  <si>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</si>
  <si>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</si>
  <si>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</si>
  <si>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</si>
  <si>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</si>
  <si>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</si>
  <si>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</si>
  <si>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</si>
  <si>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</si>
  <si>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</si>
  <si>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</si>
  <si>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</si>
  <si>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</si>
  <si>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</si>
  <si>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</si>
  <si>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</si>
  <si>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</si>
  <si>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</si>
  <si>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</si>
  <si>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</si>
  <si>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</si>
  <si>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</si>
  <si>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</si>
  <si>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</si>
  <si>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</si>
  <si>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</si>
  <si>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</si>
  <si>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</si>
  <si>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</si>
  <si>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</si>
  <si>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</si>
  <si>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</si>
  <si>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</si>
  <si>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</si>
  <si>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</si>
  <si>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</si>
  <si>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</si>
  <si>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</si>
  <si>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</si>
  <si>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</si>
  <si>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</si>
  <si>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</si>
  <si>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</si>
  <si>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</si>
  <si>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</si>
  <si>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</si>
  <si>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</si>
  <si>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</si>
  <si>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</si>
  <si>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</si>
  <si>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</si>
  <si>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</si>
  <si>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</si>
  <si>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</si>
  <si>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</si>
  <si>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</si>
  <si>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</si>
  <si>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</si>
  <si>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</si>
  <si>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</si>
  <si>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</si>
  <si>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</si>
  <si>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</si>
  <si>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</si>
  <si>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</si>
  <si>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</si>
  <si>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</si>
  <si>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</si>
  <si>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</si>
  <si>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</si>
  <si>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</si>
  <si>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</si>
  <si>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</si>
  <si>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</si>
  <si>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</si>
  <si>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</si>
  <si>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</si>
  <si>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</si>
  <si>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</si>
  <si>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</si>
  <si>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</si>
  <si>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</si>
  <si>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</si>
  <si>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</si>
  <si>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</si>
  <si>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</si>
  <si>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</si>
  <si>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</si>
  <si>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</si>
  <si>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</si>
  <si>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</si>
  <si>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</si>
  <si>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</si>
  <si>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</si>
  <si>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</si>
  <si>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</si>
  <si>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</si>
  <si>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</si>
  <si>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</si>
  <si>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</si>
  <si>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</si>
  <si>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</si>
  <si>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</si>
  <si>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</si>
  <si>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</si>
  <si>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</si>
  <si>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</si>
  <si>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</si>
  <si>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</si>
  <si>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</si>
  <si>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</si>
  <si>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</si>
  <si>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</si>
  <si>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</si>
  <si>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</si>
  <si>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</si>
  <si>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</si>
  <si>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</si>
  <si>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</si>
  <si>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</si>
  <si>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</si>
  <si>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</si>
  <si>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</si>
  <si>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</si>
  <si>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</si>
  <si>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</si>
  <si>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</si>
  <si>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</si>
  <si>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</si>
  <si>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</si>
  <si>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</si>
  <si>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</si>
  <si>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</si>
  <si>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</si>
  <si>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</si>
  <si>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</si>
  <si>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</si>
  <si>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</si>
  <si>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</si>
  <si>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</si>
  <si>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</si>
  <si>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</si>
  <si>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</si>
  <si>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</si>
  <si>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</si>
  <si>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</si>
  <si>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</si>
  <si>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</si>
  <si>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</si>
  <si>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</si>
  <si>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</si>
  <si>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</si>
  <si>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</si>
  <si>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</si>
  <si>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</si>
  <si>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</si>
  <si>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</si>
  <si>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</si>
  <si>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</si>
  <si>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</si>
  <si>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</si>
  <si>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</si>
  <si>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</si>
  <si>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</si>
  <si>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</si>
  <si>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</si>
  <si>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</si>
  <si>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</si>
  <si>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</si>
  <si>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</si>
  <si>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</si>
  <si>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</si>
  <si>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</si>
  <si>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</si>
  <si>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</si>
  <si>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</si>
  <si>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</si>
  <si>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</si>
  <si>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</si>
  <si>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</si>
  <si>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</si>
  <si>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</si>
  <si>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</si>
  <si>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</si>
  <si>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</si>
  <si>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</si>
  <si>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</si>
  <si>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</si>
  <si>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</si>
  <si>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</si>
  <si>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</si>
  <si>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</si>
  <si>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</si>
  <si>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</si>
  <si>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</si>
  <si>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</si>
  <si>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</si>
  <si>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</si>
  <si>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</si>
  <si>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</si>
  <si>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</si>
  <si>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</si>
  <si>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</si>
  <si>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</si>
  <si>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</si>
  <si>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</si>
  <si>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</si>
  <si>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</si>
  <si>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</si>
  <si>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</si>
  <si>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</si>
  <si>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</si>
  <si>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</si>
  <si>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</si>
  <si>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</si>
  <si>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</si>
  <si>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</si>
  <si>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</si>
  <si>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</si>
  <si>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</si>
  <si>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</si>
  <si>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</si>
  <si>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</si>
  <si>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</si>
  <si>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</si>
  <si>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</si>
  <si>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</si>
  <si>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</si>
  <si>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</si>
  <si>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</si>
  <si>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</si>
  <si>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</si>
  <si>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</si>
  <si>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</si>
  <si>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</si>
  <si>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</si>
  <si>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</si>
  <si>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</si>
  <si>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</si>
  <si>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</si>
  <si>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</si>
  <si>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</si>
  <si>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</si>
  <si>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</si>
  <si>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</si>
  <si>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</si>
  <si>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</si>
  <si>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</si>
  <si>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</si>
  <si>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</si>
  <si>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</si>
  <si>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</si>
  <si>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</si>
  <si>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</si>
  <si>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</si>
  <si>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</si>
  <si>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</si>
  <si>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</si>
  <si>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</si>
  <si>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</si>
  <si>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</si>
  <si>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</si>
  <si>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</si>
  <si>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</si>
  <si>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</si>
  <si>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</si>
  <si>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</si>
  <si>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</si>
  <si>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</si>
  <si>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</si>
  <si>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</si>
  <si>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</si>
  <si>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</si>
  <si>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</si>
  <si>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</si>
  <si>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</si>
  <si>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</si>
  <si>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</si>
  <si>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</si>
  <si>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</si>
  <si>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</si>
  <si>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</si>
  <si>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</si>
  <si>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</si>
  <si>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</si>
  <si>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</si>
  <si>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</si>
  <si>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</si>
  <si>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</si>
  <si>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</si>
  <si>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</si>
  <si>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</si>
  <si>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</si>
  <si>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</si>
  <si>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</si>
  <si>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</si>
  <si>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</si>
  <si>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</si>
  <si>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</si>
  <si>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</si>
  <si>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</si>
  <si>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</si>
  <si>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</si>
  <si>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</si>
  <si>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</si>
  <si>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</si>
  <si>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</si>
  <si>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</si>
  <si>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</si>
  <si>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</si>
  <si>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</si>
  <si>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</si>
  <si>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</si>
  <si>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</si>
  <si>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</si>
  <si>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</si>
  <si>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</si>
  <si>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</si>
  <si>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</si>
  <si>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</si>
  <si>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</si>
  <si>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</si>
  <si>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</si>
  <si>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</si>
  <si>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</si>
  <si>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</si>
  <si>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</si>
  <si>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</si>
  <si>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</si>
  <si>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</si>
  <si>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</si>
  <si>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</si>
  <si>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</si>
  <si>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</si>
  <si>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</si>
  <si>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</si>
  <si>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</si>
  <si>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</si>
  <si>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</si>
  <si>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</si>
  <si>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</si>
  <si>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</si>
  <si>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</si>
  <si>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</si>
  <si>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</si>
  <si>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</si>
  <si>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</si>
  <si>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</si>
  <si>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</si>
  <si>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</si>
  <si>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</si>
  <si>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</si>
  <si>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</si>
  <si>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</si>
  <si>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</si>
  <si>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</si>
  <si>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</si>
  <si>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</si>
  <si>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</si>
  <si>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</si>
  <si>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</si>
  <si>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</si>
  <si>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</si>
  <si>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</si>
  <si>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</si>
  <si>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</si>
  <si>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</si>
  <si>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</si>
  <si>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</si>
  <si>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</si>
  <si>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</si>
  <si>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</si>
  <si>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</si>
  <si>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</si>
  <si>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</si>
  <si>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</si>
  <si>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</si>
  <si>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</si>
  <si>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</si>
  <si>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</si>
  <si>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</si>
  <si>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</si>
  <si>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</si>
  <si>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</si>
  <si>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</si>
  <si>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</si>
  <si>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</si>
  <si>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</si>
  <si>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</si>
  <si>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</si>
  <si>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</si>
  <si>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</si>
  <si>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</si>
  <si>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</si>
  <si>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</si>
  <si>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</si>
  <si>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</si>
  <si>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</si>
  <si>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</si>
  <si>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</si>
  <si>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</si>
  <si>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</si>
  <si>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</si>
  <si>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</si>
  <si>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</si>
  <si>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</si>
  <si>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</si>
  <si>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</si>
  <si>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</si>
  <si>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</si>
  <si>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</si>
  <si>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</si>
  <si>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</si>
  <si>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</si>
  <si>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</si>
  <si>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</si>
  <si>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</si>
  <si>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</si>
  <si>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</si>
  <si>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</si>
  <si>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</si>
  <si>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</si>
  <si>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</si>
  <si>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</si>
  <si>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</si>
  <si>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</si>
  <si>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</si>
  <si>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</si>
  <si>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</si>
  <si>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</si>
  <si>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</si>
  <si>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</si>
  <si>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</si>
  <si>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</si>
  <si>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</si>
  <si>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</si>
  <si>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</si>
  <si>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</si>
  <si>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</si>
  <si>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</si>
  <si>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</si>
  <si>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</si>
  <si>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</si>
  <si>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</si>
  <si>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</si>
  <si>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</si>
  <si>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</si>
  <si>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</si>
  <si>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</si>
  <si>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</si>
  <si>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</si>
  <si>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</si>
  <si>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</si>
  <si>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</si>
  <si>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</si>
  <si>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</si>
  <si>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</si>
  <si>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</si>
  <si>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</si>
  <si>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</si>
  <si>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</si>
  <si>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</si>
  <si>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</si>
  <si>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</si>
  <si>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</si>
  <si>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</si>
  <si>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</si>
  <si>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</si>
  <si>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</si>
  <si>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</si>
  <si>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</si>
  <si>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</si>
  <si>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</si>
  <si>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</si>
  <si>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</si>
  <si>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</si>
  <si>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</si>
  <si>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</si>
  <si>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</si>
  <si>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</si>
  <si>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</si>
  <si>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</si>
  <si>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</si>
  <si>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</si>
  <si>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</si>
  <si>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</si>
  <si>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</si>
  <si>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</si>
  <si>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</si>
  <si>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</si>
  <si>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</si>
  <si>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</si>
  <si>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</si>
  <si>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</si>
  <si>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</si>
  <si>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</si>
  <si>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</si>
  <si>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</si>
  <si>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</si>
  <si>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</si>
  <si>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</si>
  <si>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</si>
  <si>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</si>
  <si>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</si>
  <si>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</si>
  <si>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</si>
  <si>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</si>
  <si>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</si>
  <si>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</si>
  <si>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</si>
  <si>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</si>
  <si>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</si>
  <si>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</si>
  <si>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</si>
  <si>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</si>
  <si>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</si>
  <si>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</si>
  <si>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</si>
  <si>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</si>
  <si>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</si>
  <si>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</si>
  <si>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</si>
  <si>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</si>
  <si>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</si>
  <si>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</si>
  <si>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</si>
  <si>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</si>
  <si>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</si>
  <si>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</si>
  <si>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</si>
  <si>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</si>
  <si>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</si>
  <si>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</si>
  <si>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</si>
  <si>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</si>
  <si>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</si>
  <si>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</si>
  <si>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</si>
  <si>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</si>
  <si>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</si>
  <si>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</si>
  <si>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</si>
  <si>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</si>
  <si>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</si>
  <si>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</si>
  <si>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</si>
  <si>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</si>
  <si>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</si>
  <si>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</si>
  <si>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</si>
  <si>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</si>
  <si>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</si>
  <si>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</si>
  <si>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</si>
  <si>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</si>
  <si>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</si>
  <si>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</si>
  <si>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</si>
  <si>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</si>
  <si>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</si>
  <si>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</si>
  <si>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</si>
  <si>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</si>
  <si>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</si>
  <si>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</si>
  <si>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</si>
  <si>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</si>
  <si>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</si>
  <si>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</si>
  <si>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</si>
  <si>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</si>
  <si>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</si>
  <si>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</si>
  <si>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</si>
  <si>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</si>
  <si>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</si>
  <si>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</si>
  <si>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</si>
  <si>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</si>
  <si>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</si>
  <si>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</si>
  <si>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</si>
  <si>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</si>
  <si>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</si>
  <si>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</si>
  <si>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</si>
  <si>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</si>
  <si>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</si>
  <si>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</si>
  <si>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</si>
  <si>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</si>
  <si>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</si>
  <si>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</si>
  <si>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</si>
  <si>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</si>
  <si>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</si>
  <si>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</si>
  <si>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</si>
  <si>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</si>
  <si>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</si>
  <si>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</si>
  <si>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</si>
  <si>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</si>
  <si>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</si>
  <si>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</si>
  <si>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</si>
  <si>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</si>
  <si>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</si>
  <si>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</si>
  <si>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</si>
  <si>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</si>
  <si>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</si>
  <si>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</si>
  <si>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</si>
  <si>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</si>
  <si>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</si>
  <si>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</si>
  <si>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</si>
  <si>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</si>
  <si>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</si>
  <si>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</si>
  <si>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</si>
  <si>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</si>
  <si>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</si>
  <si>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</si>
  <si>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</si>
  <si>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</si>
  <si>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</si>
  <si>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</si>
  <si>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</si>
  <si>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</si>
  <si>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</si>
  <si>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</si>
  <si>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</si>
  <si>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</si>
  <si>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</si>
  <si>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</si>
  <si>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</si>
  <si>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</si>
  <si>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</si>
  <si>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</si>
  <si>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</si>
  <si>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</si>
  <si>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</si>
  <si>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</si>
  <si>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</si>
  <si>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</si>
  <si>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</si>
  <si>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</si>
  <si>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</si>
  <si>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</si>
  <si>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</si>
  <si>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</si>
  <si>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</si>
  <si>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</si>
  <si>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</si>
  <si>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</si>
  <si>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</si>
  <si>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</si>
  <si>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</si>
  <si>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</si>
  <si>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</si>
  <si>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</si>
  <si>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</si>
  <si>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</si>
  <si>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</si>
  <si>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</si>
  <si>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</si>
  <si>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</si>
  <si>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</si>
  <si>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</si>
  <si>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</si>
  <si>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</si>
  <si>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</si>
  <si>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</si>
  <si>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</si>
  <si>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</si>
  <si>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</si>
  <si>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</si>
  <si>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</si>
  <si>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</si>
  <si>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</si>
  <si>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</si>
  <si>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</si>
  <si>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</si>
  <si>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</si>
  <si>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</si>
  <si>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</si>
  <si>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</si>
  <si>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</si>
  <si>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</si>
  <si>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</si>
  <si>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</si>
  <si>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</si>
  <si>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</si>
  <si>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</si>
  <si>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</si>
  <si>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</si>
  <si>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</si>
  <si>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</si>
  <si>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</si>
  <si>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</si>
  <si>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</si>
  <si>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</si>
  <si>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</si>
  <si>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</si>
  <si>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</si>
  <si>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</si>
  <si>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</si>
  <si>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</si>
  <si>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</si>
  <si>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</si>
  <si>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</si>
  <si>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</si>
  <si>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</si>
  <si>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</si>
  <si>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</si>
  <si>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</si>
  <si>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</si>
  <si>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</si>
  <si>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</si>
  <si>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</si>
  <si>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</si>
  <si>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</si>
  <si>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</si>
  <si>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</si>
  <si>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</si>
  <si>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</si>
  <si>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</si>
  <si>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</si>
  <si>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</si>
  <si>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</si>
  <si>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</si>
  <si>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</si>
  <si>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</si>
  <si>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</si>
  <si>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</si>
  <si>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</si>
  <si>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</si>
  <si>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</si>
  <si>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</si>
  <si>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</si>
  <si>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</si>
  <si>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</si>
  <si>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</si>
  <si>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</si>
  <si>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</si>
  <si>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</si>
  <si>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</si>
  <si>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</si>
  <si>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</si>
  <si>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</si>
  <si>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</si>
  <si>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</si>
  <si>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</si>
  <si>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</si>
  <si>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</si>
  <si>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</si>
  <si>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</si>
  <si>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</si>
  <si>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</si>
  <si>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</si>
  <si>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</si>
  <si>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</si>
  <si>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</si>
  <si>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</si>
  <si>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</si>
  <si>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</si>
  <si>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</si>
  <si>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</si>
  <si>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</si>
  <si>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</si>
  <si>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</si>
  <si>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</si>
  <si>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</si>
  <si>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</si>
  <si>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</si>
  <si>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</si>
  <si>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</si>
  <si>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</si>
  <si>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</si>
  <si>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</si>
  <si>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</si>
  <si>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</si>
  <si>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</si>
  <si>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</si>
  <si>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</si>
  <si>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</si>
  <si>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</si>
  <si>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</si>
  <si>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</si>
  <si>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</si>
  <si>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</si>
  <si>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</si>
  <si>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</si>
  <si>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</si>
  <si>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</si>
  <si>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</si>
  <si>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</si>
  <si>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</si>
  <si>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</si>
  <si>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</si>
  <si>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</si>
  <si>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</si>
  <si>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</si>
  <si>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</si>
  <si>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</si>
  <si>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</si>
  <si>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</si>
  <si>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</si>
  <si>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</si>
  <si>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</si>
  <si>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</si>
  <si>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</si>
  <si>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</si>
  <si>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</si>
  <si>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</si>
  <si>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</si>
  <si>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</si>
  <si>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</si>
  <si>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</si>
  <si>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</si>
  <si>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</si>
  <si>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</si>
  <si>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</si>
  <si>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</si>
  <si>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</si>
  <si>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</si>
  <si>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</si>
  <si>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</si>
  <si>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</si>
  <si>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</si>
  <si>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</si>
  <si>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</si>
  <si>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</si>
  <si>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</si>
  <si>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</si>
  <si>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</si>
  <si>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</si>
  <si>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</si>
  <si>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</si>
  <si>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</si>
  <si>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</si>
  <si>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</si>
  <si>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</si>
  <si>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</si>
  <si>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</si>
  <si>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</si>
  <si>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</si>
  <si>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</si>
  <si>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</si>
  <si>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</si>
  <si>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</si>
  <si>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</si>
  <si>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</si>
  <si>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</si>
  <si>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</si>
  <si>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</si>
  <si>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</si>
  <si>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</si>
  <si>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</si>
  <si>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</si>
  <si>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</si>
  <si>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</si>
  <si>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</si>
  <si>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</si>
  <si>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</si>
  <si>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</si>
  <si>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</si>
  <si>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</si>
  <si>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</si>
  <si>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</si>
  <si>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</si>
  <si>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</si>
  <si>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</si>
  <si>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</si>
  <si>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</si>
  <si>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</si>
  <si>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</si>
  <si>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</si>
  <si>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</si>
  <si>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</si>
  <si>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</si>
  <si>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</si>
  <si>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</si>
  <si>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</si>
  <si>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</si>
  <si>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</si>
  <si>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</si>
  <si>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</si>
  <si>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</si>
  <si>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</si>
  <si>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</si>
  <si>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</si>
  <si>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</si>
  <si>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</si>
  <si>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</si>
  <si>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</si>
  <si>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</si>
  <si>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</si>
  <si>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</si>
  <si>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</si>
  <si>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</si>
  <si>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</si>
  <si>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</si>
  <si>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</si>
  <si>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</si>
  <si>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</si>
  <si>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</si>
  <si>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</si>
  <si>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</si>
  <si>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</si>
  <si>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</si>
  <si>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</si>
  <si>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</si>
  <si>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</si>
  <si>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</si>
  <si>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</si>
  <si>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</si>
  <si>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</si>
  <si>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</si>
  <si>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</si>
  <si>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</si>
  <si>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</si>
  <si>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</si>
  <si>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</si>
  <si>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</si>
  <si>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</si>
  <si>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</si>
  <si>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</si>
  <si>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</si>
  <si>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</si>
  <si>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</si>
  <si>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</si>
  <si>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</si>
  <si>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</si>
  <si>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</si>
  <si>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</si>
  <si>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</si>
  <si>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</si>
  <si>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</si>
  <si>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</si>
  <si>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</si>
  <si>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</si>
  <si>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</si>
  <si>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</si>
  <si>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</si>
  <si>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</si>
  <si>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</si>
  <si>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</si>
  <si>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</si>
  <si>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</si>
  <si>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</si>
  <si>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</si>
  <si>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</si>
  <si>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</si>
  <si>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</si>
  <si>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</si>
  <si>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</si>
  <si>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</si>
  <si>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</si>
  <si>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</si>
  <si>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</si>
  <si>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</si>
  <si>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</si>
  <si>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</si>
  <si>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</si>
  <si>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</si>
  <si>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</si>
  <si>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</si>
  <si>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</si>
  <si>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</si>
  <si>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</si>
  <si>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</si>
  <si>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</si>
  <si>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</si>
  <si>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</si>
  <si>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</si>
  <si>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</si>
  <si>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</si>
  <si>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</si>
  <si>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</si>
  <si>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</si>
  <si>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</si>
  <si>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</si>
  <si>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</si>
  <si>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</si>
  <si>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</si>
  <si>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</si>
  <si>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</si>
  <si>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</si>
  <si>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</si>
  <si>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</si>
  <si>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</si>
  <si>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</si>
  <si>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</si>
  <si>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</si>
  <si>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</si>
  <si>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</si>
  <si>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</si>
  <si>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</si>
  <si>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</si>
  <si>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</si>
  <si>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</si>
  <si>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</si>
  <si>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</si>
  <si>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</si>
  <si>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</si>
  <si>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</si>
  <si>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</si>
  <si>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</si>
  <si>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</si>
  <si>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</si>
  <si>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</si>
  <si>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</si>
  <si>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</si>
  <si>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</si>
  <si>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</si>
  <si>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</si>
  <si>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</si>
  <si>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</si>
  <si>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</si>
  <si>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</si>
  <si>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</si>
  <si>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</si>
  <si>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</si>
  <si>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</si>
  <si>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</si>
  <si>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</si>
  <si>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</si>
  <si>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</si>
  <si>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</si>
  <si>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</si>
  <si>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</si>
  <si>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</si>
  <si>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</si>
  <si>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</si>
  <si>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</si>
  <si>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</si>
  <si>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</si>
  <si>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</si>
  <si>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</si>
  <si>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</si>
  <si>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</si>
  <si>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</si>
  <si>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</si>
  <si>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</si>
  <si>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</si>
  <si>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</si>
  <si>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</si>
  <si>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</si>
  <si>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</si>
  <si>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</si>
  <si>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</si>
  <si>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</si>
  <si>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</si>
  <si>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</si>
  <si>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</si>
  <si>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</si>
  <si>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</si>
  <si>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</si>
  <si>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</si>
  <si>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</si>
  <si>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</si>
  <si>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</si>
  <si>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</si>
  <si>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</si>
  <si>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</si>
  <si>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</si>
  <si>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</si>
  <si>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</si>
  <si>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</si>
  <si>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</si>
  <si>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</si>
  <si>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</si>
  <si>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</si>
  <si>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</si>
  <si>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</si>
  <si>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</si>
  <si>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</si>
  <si>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</si>
  <si>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</si>
  <si>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</si>
  <si>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</si>
  <si>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</si>
  <si>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</si>
  <si>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</si>
  <si>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</si>
  <si>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</si>
  <si>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</si>
  <si>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</si>
  <si>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</si>
  <si>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</si>
  <si>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</si>
  <si>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</si>
  <si>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</si>
  <si>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</si>
  <si>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</si>
  <si>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</si>
  <si>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</si>
  <si>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</si>
  <si>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</si>
  <si>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</si>
  <si>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</si>
  <si>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</si>
  <si>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</si>
  <si>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</si>
  <si>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</si>
  <si>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</si>
  <si>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</si>
  <si>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</si>
  <si>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</si>
  <si>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</si>
  <si>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</si>
  <si>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</si>
  <si>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</si>
  <si>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</si>
  <si>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</si>
  <si>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</si>
  <si>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</si>
  <si>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</si>
  <si>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</si>
  <si>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</si>
  <si>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</si>
  <si>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</si>
  <si>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</si>
  <si>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</si>
  <si>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</si>
  <si>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</si>
  <si>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</si>
  <si>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</si>
  <si>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</si>
  <si>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</si>
  <si>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</si>
  <si>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</si>
  <si>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</si>
  <si>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</si>
  <si>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</si>
  <si>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</si>
  <si>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</si>
  <si>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</si>
  <si>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</si>
  <si>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</si>
  <si>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</si>
  <si>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</si>
  <si>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</si>
  <si>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</si>
  <si>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</si>
  <si>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</si>
  <si>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</si>
  <si>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</si>
  <si>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</si>
  <si>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</si>
  <si>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</si>
  <si>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</si>
  <si>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</si>
  <si>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</si>
  <si>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</si>
  <si>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</si>
  <si>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</si>
  <si>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</si>
  <si>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</si>
  <si>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</si>
  <si>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</si>
  <si>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</si>
  <si>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</si>
  <si>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</si>
  <si>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</si>
  <si>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</si>
  <si>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</si>
  <si>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</si>
  <si>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</si>
  <si>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</si>
  <si>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</si>
  <si>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</si>
  <si>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</si>
  <si>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</si>
  <si>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</si>
  <si>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</si>
  <si>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</si>
  <si>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</si>
  <si>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</si>
  <si>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</si>
  <si>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</si>
  <si>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</si>
  <si>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</si>
  <si>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</si>
  <si>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</si>
  <si>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</si>
  <si>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</si>
  <si>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</si>
  <si>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</si>
  <si>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</si>
  <si>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</si>
  <si>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</si>
  <si>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</si>
  <si>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</si>
  <si>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</si>
  <si>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</si>
  <si>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</si>
  <si>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</si>
  <si>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</si>
  <si>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</si>
  <si>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</si>
  <si>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</si>
  <si>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</si>
  <si>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</si>
  <si>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</si>
  <si>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</si>
  <si>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</si>
  <si>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</si>
  <si>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</si>
  <si>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</si>
  <si>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</si>
  <si>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</si>
  <si>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</si>
  <si>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</si>
  <si>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</si>
  <si>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</si>
  <si>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</si>
  <si>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</si>
  <si>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</si>
  <si>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</si>
  <si>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</si>
  <si>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</si>
  <si>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</si>
  <si>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</si>
  <si>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</si>
  <si>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</si>
  <si>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</si>
  <si>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</si>
  <si>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</si>
  <si>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</si>
  <si>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</si>
  <si>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</si>
  <si>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</si>
  <si>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</si>
  <si>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</si>
  <si>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</si>
  <si>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</si>
  <si>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</si>
  <si>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</si>
  <si>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</si>
  <si>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</si>
  <si>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</si>
  <si>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</si>
  <si>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</si>
  <si>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</si>
  <si>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</si>
  <si>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</si>
  <si>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</si>
  <si>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</si>
  <si>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</si>
  <si>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</si>
  <si>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</si>
  <si>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</si>
  <si>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</si>
  <si>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</si>
  <si>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</si>
  <si>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</si>
  <si>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</si>
  <si>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</si>
  <si>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</si>
  <si>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</si>
  <si>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</si>
  <si>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</si>
  <si>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</si>
  <si>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</si>
  <si>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</si>
  <si>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</si>
  <si>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</si>
  <si>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</si>
  <si>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</si>
  <si>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</si>
  <si>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</si>
  <si>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</si>
  <si>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</si>
  <si>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</si>
  <si>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</si>
  <si>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</si>
  <si>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</si>
  <si>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</si>
  <si>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</si>
  <si>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</si>
  <si>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</si>
  <si>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</si>
  <si>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</si>
  <si>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</si>
  <si>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</si>
  <si>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</si>
  <si>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</si>
  <si>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</si>
  <si>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</si>
  <si>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</si>
  <si>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</si>
  <si>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</si>
  <si>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</si>
  <si>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</si>
  <si>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</si>
  <si>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</si>
  <si>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</si>
  <si>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</si>
  <si>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</si>
  <si>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</si>
  <si>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</si>
  <si>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</si>
  <si>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</si>
  <si>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</si>
  <si>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</si>
  <si>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</si>
  <si>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</si>
  <si>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</si>
  <si>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</si>
  <si>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</si>
  <si>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</si>
  <si>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</si>
  <si>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</si>
  <si>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</si>
  <si>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</si>
  <si>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</si>
  <si>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</si>
  <si>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</si>
  <si>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</si>
  <si>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</si>
  <si>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</si>
  <si>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</si>
  <si>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</si>
  <si>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</si>
  <si>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</si>
  <si>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</si>
  <si>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</si>
  <si>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</si>
  <si>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</si>
  <si>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</si>
  <si>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</si>
  <si>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</si>
  <si>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</si>
  <si>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</si>
  <si>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</si>
  <si>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</si>
  <si>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</si>
  <si>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</si>
  <si>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</si>
  <si>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</si>
  <si>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</si>
  <si>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</si>
  <si>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</si>
  <si>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</si>
  <si>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</si>
  <si>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</si>
  <si>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</si>
  <si>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</si>
  <si>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</si>
  <si>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</si>
  <si>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</si>
  <si>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</si>
  <si>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</si>
  <si>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</si>
  <si>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</si>
  <si>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</si>
  <si>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</si>
  <si>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</si>
  <si>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</si>
  <si>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</si>
  <si>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</si>
  <si>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</si>
  <si>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</si>
  <si>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</si>
  <si>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</si>
  <si>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</si>
  <si>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</si>
  <si>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</si>
  <si>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</si>
  <si>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</si>
  <si>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</si>
  <si>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</si>
  <si>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</si>
  <si>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</si>
  <si>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</si>
  <si>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</si>
  <si>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</si>
  <si>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</si>
  <si>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</si>
  <si>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</si>
  <si>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</si>
  <si>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</si>
  <si>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</si>
  <si>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</si>
  <si>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</si>
  <si>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</si>
  <si>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</si>
  <si>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</si>
  <si>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</si>
  <si>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</si>
  <si>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</si>
  <si>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</si>
  <si>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</si>
  <si>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</si>
  <si>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</si>
  <si>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</si>
  <si>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</si>
  <si>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</si>
  <si>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</si>
  <si>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</si>
  <si>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</si>
  <si>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</si>
  <si>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</si>
  <si>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</si>
  <si>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</si>
  <si>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</si>
  <si>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</si>
  <si>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</si>
  <si>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</si>
  <si>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</si>
  <si>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</si>
  <si>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</si>
  <si>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</si>
  <si>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</si>
  <si>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</si>
  <si>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</si>
  <si>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</si>
  <si>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</si>
  <si>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</si>
  <si>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</si>
  <si>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</si>
  <si>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</si>
  <si>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</si>
  <si>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</si>
  <si>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</si>
  <si>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</si>
  <si>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</si>
  <si>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</si>
  <si>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</si>
  <si>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</si>
  <si>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</si>
  <si>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</si>
  <si>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</si>
  <si>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</si>
  <si>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</si>
  <si>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</si>
  <si>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</si>
  <si>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</si>
  <si>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</si>
  <si>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</si>
  <si>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</si>
  <si>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</si>
  <si>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</si>
  <si>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</si>
  <si>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</si>
  <si>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</si>
  <si>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</si>
  <si>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</si>
  <si>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</si>
  <si>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</si>
  <si>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</si>
  <si>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</si>
  <si>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</si>
  <si>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</si>
  <si>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</si>
  <si>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</si>
  <si>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</si>
  <si>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</si>
  <si>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</si>
  <si>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</si>
  <si>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</si>
  <si>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</si>
  <si>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</si>
  <si>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</si>
  <si>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</si>
  <si>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</si>
  <si>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</si>
  <si>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</si>
  <si>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</si>
  <si>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</si>
  <si>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</si>
  <si>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</si>
  <si>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</si>
  <si>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</si>
  <si>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</si>
  <si>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</si>
  <si>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</si>
  <si>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</si>
  <si>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</si>
  <si>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</si>
  <si>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</si>
  <si>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</si>
  <si>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</si>
  <si>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</si>
  <si>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</si>
  <si>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</si>
  <si>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</si>
  <si>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</si>
  <si>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</si>
  <si>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</si>
  <si>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</si>
  <si>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</si>
  <si>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</si>
  <si>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</si>
  <si>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</si>
  <si>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</si>
  <si>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</si>
  <si>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</si>
  <si>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</si>
  <si>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</si>
  <si>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</si>
  <si>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</si>
  <si>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</si>
  <si>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</si>
  <si>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</si>
  <si>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</si>
  <si>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</si>
  <si>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</si>
  <si>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</si>
  <si>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</si>
  <si>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</si>
  <si>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</si>
  <si>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</si>
  <si>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</si>
  <si>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</si>
  <si>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</si>
  <si>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</si>
  <si>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</si>
  <si>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</si>
  <si>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</si>
  <si>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</si>
  <si>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</si>
  <si>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</si>
  <si>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</si>
  <si>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</si>
  <si>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</si>
  <si>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</si>
  <si>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</si>
  <si>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</si>
  <si>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</si>
  <si>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</si>
  <si>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</si>
  <si>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</si>
  <si>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</si>
  <si>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</si>
  <si>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</si>
  <si>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</si>
  <si>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</si>
  <si>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</si>
  <si>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</si>
  <si>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</si>
  <si>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</si>
  <si>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</si>
  <si>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</si>
  <si>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</si>
  <si>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</si>
  <si>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</si>
  <si>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</si>
  <si>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</si>
  <si>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</si>
  <si>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</si>
  <si>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</si>
  <si>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</si>
  <si>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</si>
  <si>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</si>
  <si>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</si>
  <si>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</si>
  <si>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</si>
  <si>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</si>
  <si>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</si>
  <si>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</si>
  <si>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</si>
  <si>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</si>
  <si>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</si>
  <si>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</si>
  <si>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</si>
  <si>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</si>
  <si>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</si>
  <si>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</si>
  <si>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</si>
  <si>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</si>
  <si>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</si>
  <si>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</si>
  <si>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</si>
  <si>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</si>
  <si>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</si>
  <si>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</si>
  <si>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</si>
  <si>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</si>
  <si>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</si>
  <si>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</si>
  <si>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</si>
  <si>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</si>
  <si>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</si>
  <si>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</si>
  <si>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</si>
  <si>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</si>
  <si>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</si>
  <si>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</si>
  <si>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</si>
  <si>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</si>
  <si>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</si>
  <si>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</si>
  <si>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</si>
  <si>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</si>
  <si>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</si>
  <si>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</si>
  <si>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</si>
  <si>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</si>
  <si>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</si>
  <si>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</si>
  <si>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</si>
  <si>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</si>
  <si>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</si>
  <si>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</si>
  <si>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</si>
  <si>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</si>
  <si>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</si>
  <si>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</si>
  <si>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</si>
  <si>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</si>
  <si>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</si>
  <si>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</si>
  <si>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</si>
  <si>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</si>
  <si>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</si>
  <si>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</si>
  <si>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</si>
  <si>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</si>
  <si>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</si>
  <si>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</si>
  <si>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</si>
  <si>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</si>
  <si>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</si>
  <si>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</si>
  <si>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</si>
  <si>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</si>
  <si>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</si>
  <si>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</si>
  <si>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</si>
  <si>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</si>
  <si>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</si>
  <si>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</si>
  <si>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</si>
  <si>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</si>
  <si>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</si>
  <si>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</si>
  <si>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</si>
  <si>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</si>
  <si>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</si>
  <si>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</si>
  <si>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</si>
  <si>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</si>
  <si>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</si>
  <si>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</si>
  <si>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</si>
  <si>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</si>
  <si>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</si>
  <si>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</si>
  <si>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</si>
  <si>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</si>
  <si>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</si>
  <si>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</si>
  <si>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</si>
  <si>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</si>
  <si>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</si>
  <si>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</si>
  <si>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</si>
  <si>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</si>
  <si>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</si>
  <si>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</si>
  <si>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</si>
  <si>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</si>
  <si>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</si>
  <si>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</si>
  <si>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</si>
  <si>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</si>
  <si>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</si>
  <si>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</si>
  <si>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</si>
  <si>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</si>
  <si>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</si>
  <si>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</si>
  <si>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</si>
  <si>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</si>
  <si>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</si>
  <si>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</si>
  <si>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</si>
  <si>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</si>
  <si>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</si>
  <si>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</si>
  <si>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</si>
  <si>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</si>
  <si>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</si>
  <si>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</si>
  <si>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</si>
  <si>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</si>
  <si>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</si>
  <si>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</si>
  <si>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</si>
  <si>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</si>
  <si>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</si>
  <si>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</si>
  <si>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</si>
  <si>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</si>
  <si>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</si>
  <si>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</si>
  <si>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</si>
  <si>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</si>
  <si>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</si>
  <si>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</si>
  <si>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</si>
  <si>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</si>
  <si>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</si>
  <si>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</si>
  <si>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</si>
  <si>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</si>
  <si>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</si>
  <si>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</si>
  <si>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</si>
  <si>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</si>
  <si>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</si>
  <si>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</si>
  <si>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</si>
  <si>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</si>
  <si>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</si>
  <si>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</si>
  <si>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</si>
  <si>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</si>
  <si>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</si>
  <si>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</si>
  <si>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</si>
  <si>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</si>
  <si>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</si>
  <si>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</si>
  <si>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</si>
  <si>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</si>
  <si>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</si>
  <si>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</si>
  <si>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</si>
  <si>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</si>
  <si>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</si>
  <si>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</si>
  <si>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</si>
  <si>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</si>
  <si>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</si>
  <si>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</si>
  <si>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</si>
  <si>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</si>
  <si>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</si>
  <si>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</si>
  <si>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</si>
  <si>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</si>
  <si>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</si>
  <si>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</si>
  <si>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</si>
  <si>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</si>
  <si>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</si>
  <si>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</si>
  <si>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</si>
  <si>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</si>
  <si>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</si>
  <si>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</si>
  <si>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</si>
  <si>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</si>
  <si>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</si>
  <si>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</si>
  <si>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</si>
  <si>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</si>
  <si>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</si>
  <si>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</si>
  <si>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</si>
  <si>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</si>
  <si>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</si>
  <si>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</si>
  <si>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</si>
  <si>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</si>
  <si>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</si>
  <si>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</si>
  <si>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</si>
  <si>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</si>
  <si>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</si>
  <si>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</si>
  <si>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</si>
  <si>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</si>
  <si>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</si>
  <si>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</si>
  <si>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</si>
  <si>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</si>
  <si>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</si>
  <si>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</si>
  <si>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</si>
  <si>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</si>
  <si>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</si>
  <si>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</si>
  <si>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</si>
  <si>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</si>
  <si>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</si>
  <si>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</si>
  <si>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</si>
  <si>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</si>
  <si>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</si>
  <si>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</si>
  <si>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</si>
  <si>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</si>
  <si>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</si>
  <si>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</si>
  <si>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</si>
  <si>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</si>
  <si>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</si>
  <si>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</si>
  <si>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</si>
  <si>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</si>
  <si>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</si>
  <si>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</si>
  <si>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</si>
  <si>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</si>
  <si>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</si>
  <si>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</si>
  <si>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</si>
  <si>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</si>
  <si>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</si>
  <si>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</si>
  <si>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</si>
  <si>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</si>
  <si>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</si>
  <si>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</si>
  <si>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</si>
  <si>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</si>
  <si>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</si>
  <si>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</si>
  <si>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</si>
  <si>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</si>
  <si>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</si>
  <si>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</si>
  <si>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</si>
  <si>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</si>
  <si>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</si>
  <si>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</si>
  <si>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</si>
  <si>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</si>
  <si>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</si>
  <si>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</si>
  <si>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</si>
  <si>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</si>
  <si>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</si>
  <si>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</si>
  <si>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</si>
  <si>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</si>
  <si>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</si>
  <si>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</si>
  <si>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</si>
  <si>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</si>
  <si>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</si>
  <si>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</si>
  <si>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</si>
  <si>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</si>
  <si>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</si>
  <si>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</si>
  <si>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</si>
  <si>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</si>
  <si>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</si>
  <si>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</si>
  <si>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</si>
  <si>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</si>
  <si>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</si>
  <si>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</si>
  <si>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</si>
  <si>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</si>
  <si>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</si>
  <si>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</si>
  <si>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</si>
  <si>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</si>
  <si>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</si>
  <si>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</si>
  <si>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</si>
  <si>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</si>
  <si>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</si>
  <si>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</si>
  <si>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</si>
  <si>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</si>
  <si>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</si>
  <si>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</si>
  <si>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</si>
  <si>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</si>
  <si>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</si>
  <si>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</si>
  <si>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</si>
  <si>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</si>
  <si>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</si>
  <si>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</si>
  <si>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</si>
  <si>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</si>
  <si>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</si>
  <si>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</si>
  <si>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</si>
  <si>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</si>
  <si>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</si>
  <si>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</si>
  <si>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</si>
  <si>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</si>
  <si>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</si>
  <si>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</si>
  <si>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</si>
  <si>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</si>
  <si>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</si>
  <si>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</si>
  <si>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</si>
  <si>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</si>
  <si>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</si>
  <si>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</si>
  <si>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</si>
  <si>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</si>
  <si>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</si>
  <si>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</si>
  <si>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</si>
  <si>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</si>
  <si>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</si>
  <si>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</si>
  <si>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</si>
  <si>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</si>
  <si>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</si>
  <si>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</si>
  <si>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</si>
  <si>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</si>
  <si>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</si>
  <si>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</si>
  <si>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</si>
  <si>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</si>
  <si>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</si>
  <si>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</si>
  <si>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</si>
  <si>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</si>
  <si>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</si>
  <si>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</si>
  <si>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</si>
  <si>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</si>
  <si>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</si>
  <si>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</si>
  <si>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</si>
  <si>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</si>
  <si>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</si>
  <si>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</si>
  <si>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</si>
  <si>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</si>
  <si>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</si>
  <si>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</si>
  <si>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</si>
  <si>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</si>
  <si>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</si>
  <si>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</si>
  <si>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</si>
  <si>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</si>
  <si>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</si>
  <si>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</si>
  <si>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</si>
  <si>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</si>
  <si>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</si>
  <si>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</si>
  <si>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</si>
  <si>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</si>
  <si>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</si>
  <si>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</si>
  <si>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</si>
  <si>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</si>
  <si>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</si>
  <si>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</si>
  <si>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</si>
  <si>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</si>
  <si>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</si>
  <si>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</si>
  <si>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</si>
  <si>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</si>
  <si>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</si>
  <si>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</si>
  <si>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</si>
  <si>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</si>
  <si>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</si>
  <si>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</si>
  <si>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</si>
  <si>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</si>
  <si>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</si>
  <si>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</si>
  <si>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</si>
  <si>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</si>
  <si>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</si>
  <si>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</si>
  <si>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</si>
  <si>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</si>
  <si>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</si>
  <si>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</si>
  <si>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</si>
  <si>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</si>
  <si>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</si>
  <si>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</si>
  <si>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</si>
  <si>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</si>
  <si>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</si>
  <si>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</si>
  <si>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</si>
  <si>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</si>
  <si>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</si>
  <si>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</si>
  <si>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</si>
  <si>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</si>
  <si>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</si>
  <si>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</si>
  <si>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</si>
  <si>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</si>
  <si>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</si>
  <si>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</si>
  <si>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</si>
  <si>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</si>
  <si>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</si>
  <si>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</si>
  <si>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</si>
  <si>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</si>
  <si>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</si>
  <si>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</si>
  <si>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</si>
  <si>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</si>
  <si>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</si>
  <si>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</si>
  <si>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</si>
  <si>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</si>
  <si>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</si>
  <si>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</si>
  <si>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</si>
  <si>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</si>
  <si>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</si>
  <si>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</si>
  <si>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</si>
  <si>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</si>
  <si>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</si>
  <si>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</si>
  <si>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</si>
  <si>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</si>
  <si>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</si>
  <si>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</si>
  <si>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</si>
  <si>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</si>
  <si>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</si>
  <si>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</si>
  <si>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</si>
  <si>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</si>
  <si>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</si>
  <si>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</si>
  <si>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</si>
  <si>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</si>
  <si>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</si>
  <si>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</si>
  <si>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</si>
  <si>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</si>
  <si>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</si>
  <si>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</si>
  <si>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</si>
  <si>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</si>
  <si>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</si>
  <si>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</si>
  <si>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</si>
  <si>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</si>
  <si>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</si>
  <si>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</si>
  <si>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</si>
  <si>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</si>
  <si>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</si>
  <si>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</si>
  <si>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</si>
  <si>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</si>
  <si>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</si>
  <si>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</si>
  <si>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</si>
  <si>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</si>
  <si>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</si>
  <si>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</si>
  <si>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</si>
  <si>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</si>
  <si>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</si>
  <si>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</si>
  <si>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</si>
  <si>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</si>
  <si>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</si>
  <si>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</si>
  <si>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</si>
  <si>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</si>
  <si>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</si>
  <si>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</si>
  <si>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</si>
  <si>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</si>
  <si>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</si>
  <si>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</si>
  <si>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</si>
  <si>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</si>
  <si>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</si>
  <si>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</si>
  <si>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</si>
  <si>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</si>
  <si>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</si>
  <si>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</si>
  <si>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</si>
  <si>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</si>
  <si>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</si>
  <si>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</si>
  <si>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</si>
  <si>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</si>
  <si>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</si>
  <si>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</si>
  <si>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</si>
  <si>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</si>
  <si>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</si>
  <si>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</si>
  <si>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</si>
  <si>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</si>
  <si>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</si>
  <si>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</si>
  <si>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</si>
  <si>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</si>
  <si>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</si>
  <si>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</si>
  <si>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</si>
  <si>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</si>
  <si>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</si>
  <si>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</si>
  <si>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</si>
  <si>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</si>
  <si>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</si>
  <si>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</si>
  <si>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</si>
  <si>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</si>
  <si>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</si>
  <si>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</si>
  <si>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</si>
  <si>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</si>
  <si>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</si>
  <si>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</si>
  <si>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</si>
  <si>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</si>
  <si>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</si>
  <si>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</si>
  <si>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</si>
  <si>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</si>
  <si>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</si>
  <si>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</si>
  <si>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</si>
  <si>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</si>
  <si>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</si>
  <si>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</si>
  <si>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</si>
  <si>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</si>
  <si>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</si>
  <si>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</si>
  <si>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</si>
  <si>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</si>
  <si>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</si>
  <si>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</si>
  <si>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</si>
  <si>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</si>
  <si>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</si>
  <si>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</si>
  <si>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</si>
  <si>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</si>
  <si>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</si>
  <si>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</si>
  <si>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</si>
  <si>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</si>
  <si>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</si>
  <si>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</si>
  <si>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</si>
  <si>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</si>
  <si>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</si>
  <si>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</si>
  <si>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</si>
  <si>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</si>
  <si>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</si>
  <si>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</si>
  <si>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</si>
  <si>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</si>
  <si>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</si>
  <si>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</si>
  <si>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</si>
  <si>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</si>
  <si>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</si>
  <si>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</si>
  <si>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</si>
  <si>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</si>
  <si>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</si>
  <si>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</si>
  <si>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</si>
  <si>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</si>
  <si>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</si>
  <si>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</si>
  <si>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</si>
  <si>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</si>
  <si>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</si>
  <si>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</si>
  <si>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</si>
  <si>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</si>
  <si>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</si>
  <si>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</si>
  <si>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</si>
  <si>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</si>
  <si>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</si>
  <si>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</si>
  <si>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</si>
  <si>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</si>
  <si>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</si>
  <si>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</si>
  <si>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</si>
  <si>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</si>
  <si>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</si>
  <si>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</si>
  <si>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</si>
  <si>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</si>
  <si>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</si>
  <si>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</si>
  <si>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</si>
  <si>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</si>
  <si>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</si>
  <si>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</si>
  <si>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</si>
  <si>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</si>
  <si>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</si>
  <si>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</si>
  <si>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</si>
  <si>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</si>
  <si>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</si>
  <si>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</si>
  <si>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</si>
  <si>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</si>
  <si>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</si>
  <si>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</si>
  <si>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</si>
  <si>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</si>
  <si>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</si>
  <si>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</si>
  <si>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</si>
  <si>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</si>
  <si>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</si>
  <si>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</si>
  <si>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</si>
  <si>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</si>
  <si>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</si>
  <si>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</si>
  <si>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</si>
  <si>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</si>
  <si>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</si>
  <si>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</si>
  <si>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</si>
  <si>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</si>
  <si>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</si>
  <si>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</si>
  <si>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</si>
  <si>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</si>
  <si>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</si>
  <si>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</si>
  <si>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</si>
  <si>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</si>
  <si>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</si>
  <si>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</si>
  <si>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</si>
  <si>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</si>
  <si>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</si>
  <si>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</si>
  <si>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</si>
  <si>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</si>
  <si>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</si>
  <si>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</si>
  <si>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</si>
  <si>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</si>
  <si>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</si>
  <si>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</si>
  <si>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</si>
  <si>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</si>
  <si>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</si>
  <si>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</si>
  <si>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</si>
  <si>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</si>
  <si>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</si>
  <si>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</si>
  <si>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</si>
  <si>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</si>
  <si>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</si>
  <si>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</si>
  <si>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</si>
  <si>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</si>
  <si>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</si>
  <si>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</si>
  <si>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</si>
  <si>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</si>
  <si>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</si>
  <si>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</si>
  <si>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</si>
  <si>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</si>
  <si>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</si>
  <si>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</si>
  <si>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</si>
  <si>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</si>
  <si>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</si>
  <si>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</si>
  <si>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</si>
  <si>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</si>
  <si>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</si>
  <si>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</si>
  <si>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</si>
  <si>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</si>
  <si>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</si>
  <si>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</si>
  <si>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</si>
  <si>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</si>
  <si>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</si>
  <si>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</si>
  <si>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</si>
  <si>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</si>
  <si>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</si>
  <si>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</si>
  <si>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</si>
  <si>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</si>
  <si>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</si>
  <si>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</si>
  <si>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</si>
  <si>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</si>
  <si>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</si>
  <si>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</si>
  <si>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</si>
  <si>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</si>
  <si>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</si>
  <si>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</si>
  <si>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</si>
  <si>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</si>
  <si>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</si>
  <si>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</si>
  <si>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</si>
  <si>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</si>
  <si>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</si>
  <si>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</si>
  <si>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</si>
  <si>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</si>
  <si>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</si>
  <si>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</si>
  <si>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</si>
  <si>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</si>
  <si>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</si>
  <si>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</si>
  <si>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</si>
  <si>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</si>
  <si>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</si>
  <si>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</si>
  <si>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</si>
  <si>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</si>
  <si>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</si>
  <si>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</si>
  <si>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</si>
  <si>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</si>
  <si>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</si>
  <si>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</si>
  <si>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</si>
  <si>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</si>
  <si>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</si>
  <si>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</si>
  <si>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</si>
  <si>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</si>
  <si>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</si>
  <si>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</si>
  <si>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</si>
  <si>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</si>
  <si>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</si>
  <si>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</si>
  <si>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</si>
  <si>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</si>
  <si>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</si>
  <si>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</si>
  <si>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</si>
  <si>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</si>
  <si>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</si>
  <si>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</si>
  <si>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</si>
  <si>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</si>
  <si>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</si>
  <si>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</si>
  <si>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</si>
  <si>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</si>
  <si>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</si>
  <si>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</si>
  <si>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</si>
  <si>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</si>
  <si>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</si>
  <si>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</si>
  <si>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</si>
  <si>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</si>
  <si>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</si>
  <si>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</si>
  <si>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</si>
  <si>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</si>
  <si>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</si>
  <si>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</si>
  <si>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</si>
  <si>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</si>
  <si>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</si>
  <si>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</si>
  <si>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</si>
  <si>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</si>
  <si>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</si>
  <si>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</si>
  <si>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</si>
  <si>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</si>
  <si>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</si>
  <si>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</si>
  <si>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</si>
  <si>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</si>
  <si>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</si>
  <si>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</si>
  <si>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</si>
  <si>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</si>
  <si>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</si>
  <si>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</si>
  <si>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</si>
  <si>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</si>
  <si>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</si>
  <si>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</si>
  <si>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</si>
  <si>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</si>
  <si>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</si>
  <si>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</si>
  <si>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</si>
  <si>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</si>
  <si>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</si>
  <si>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</si>
  <si>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</si>
  <si>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</si>
  <si>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</si>
  <si>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</si>
  <si>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</si>
  <si>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</si>
  <si>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</si>
  <si>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</si>
  <si>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</si>
  <si>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</si>
  <si>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</si>
  <si>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</si>
  <si>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</si>
  <si>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</si>
  <si>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</si>
  <si>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</si>
  <si>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</si>
  <si>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</si>
  <si>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</si>
  <si>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</si>
  <si>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</si>
  <si>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</si>
  <si>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</si>
  <si>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</si>
  <si>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</si>
  <si>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</si>
  <si>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</si>
  <si>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</si>
  <si>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</si>
  <si>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</si>
  <si>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</si>
  <si>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</si>
  <si>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</si>
  <si>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</si>
  <si>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</si>
  <si>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</si>
  <si>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</si>
  <si>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</si>
  <si>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</si>
  <si>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</si>
  <si>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</si>
  <si>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</si>
  <si>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</si>
  <si>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</si>
  <si>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</si>
  <si>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</si>
  <si>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</si>
  <si>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</si>
  <si>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</si>
  <si>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</si>
  <si>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</si>
  <si>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</si>
  <si>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</si>
  <si>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</si>
  <si>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</si>
  <si>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</si>
  <si>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</si>
  <si>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</si>
  <si>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</si>
  <si>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</si>
  <si>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</si>
  <si>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</si>
  <si>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</si>
  <si>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</si>
  <si>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</si>
  <si>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</si>
  <si>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</si>
  <si>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</si>
  <si>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</si>
  <si>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</si>
  <si>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</si>
  <si>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</si>
  <si>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</si>
  <si>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</si>
  <si>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</si>
  <si>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</si>
  <si>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</si>
  <si>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</si>
  <si>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</si>
  <si>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</si>
  <si>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</si>
  <si>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</si>
  <si>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</si>
  <si>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</si>
  <si>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</si>
  <si>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</si>
  <si>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</si>
  <si>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</si>
  <si>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</si>
  <si>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</si>
  <si>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</si>
  <si>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</si>
  <si>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</si>
  <si>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</si>
  <si>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</si>
  <si>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</si>
  <si>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</si>
  <si>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</si>
  <si>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</si>
  <si>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</si>
  <si>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</si>
  <si>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</si>
  <si>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</si>
  <si>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</si>
  <si>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</si>
  <si>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</si>
  <si>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</si>
  <si>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</si>
  <si>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</si>
  <si>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</si>
  <si>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</si>
  <si>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</si>
  <si>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</si>
  <si>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</si>
  <si>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</si>
  <si>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</si>
  <si>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</si>
  <si>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</si>
  <si>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</si>
  <si>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</si>
  <si>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</si>
  <si>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</si>
  <si>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</si>
  <si>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</si>
  <si>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</si>
  <si>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</si>
  <si>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</si>
  <si>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</si>
  <si>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</si>
  <si>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</si>
  <si>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</si>
  <si>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</si>
  <si>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</si>
  <si>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</si>
  <si>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</si>
  <si>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</si>
  <si>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</si>
  <si>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</si>
  <si>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</si>
  <si>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</si>
  <si>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</si>
  <si>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</si>
  <si>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</si>
  <si>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</si>
  <si>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</si>
  <si>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</si>
  <si>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</si>
  <si>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</si>
  <si>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</si>
  <si>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</si>
  <si>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</si>
  <si>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</si>
  <si>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</si>
  <si>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</si>
  <si>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</si>
  <si>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</si>
  <si>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</si>
  <si>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</si>
  <si>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</si>
  <si>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</si>
  <si>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</si>
  <si>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</si>
  <si>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</si>
  <si>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</si>
  <si>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</si>
  <si>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</si>
  <si>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</si>
  <si>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</si>
  <si>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</si>
  <si>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</si>
  <si>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</si>
  <si>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</si>
  <si>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</si>
  <si>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</si>
  <si>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</si>
  <si>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</si>
  <si>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</si>
  <si>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</si>
  <si>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</si>
  <si>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</si>
  <si>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</si>
  <si>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</si>
  <si>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</si>
  <si>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</si>
  <si>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</si>
  <si>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</si>
  <si>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</si>
  <si>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</si>
  <si>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</si>
  <si>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</si>
  <si>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</si>
  <si>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</si>
  <si>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</si>
  <si>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</si>
  <si>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</si>
  <si>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</si>
  <si>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</si>
  <si>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</si>
  <si>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</si>
  <si>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</si>
  <si>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</si>
  <si>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</si>
  <si>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</si>
  <si>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</si>
  <si>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</si>
  <si>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</si>
  <si>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</si>
  <si>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</si>
  <si>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</si>
  <si>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</si>
  <si>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</si>
  <si>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</si>
  <si>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</si>
  <si>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</si>
  <si>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</si>
  <si>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</si>
  <si>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</si>
  <si>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</si>
  <si>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</si>
  <si>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</si>
  <si>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</si>
  <si>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</si>
  <si>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</si>
  <si>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</si>
  <si>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</si>
  <si>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</si>
  <si>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</si>
  <si>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</si>
  <si>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</si>
  <si>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</si>
  <si>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</si>
  <si>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</si>
  <si>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</si>
  <si>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</si>
  <si>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</si>
  <si>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</si>
  <si>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</si>
  <si>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</si>
  <si>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</si>
  <si>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</si>
  <si>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</si>
  <si>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</si>
  <si>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</si>
  <si>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</si>
  <si>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</si>
  <si>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</si>
  <si>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</si>
  <si>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</si>
  <si>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</si>
  <si>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</si>
  <si>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</si>
  <si>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</si>
  <si>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</si>
  <si>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</si>
  <si>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</si>
  <si>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</si>
  <si>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</si>
  <si>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</si>
  <si>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</si>
  <si>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</si>
  <si>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</si>
  <si>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</si>
  <si>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</si>
  <si>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</si>
  <si>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</si>
  <si>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</si>
  <si>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</si>
  <si>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</si>
  <si>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</si>
  <si>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</si>
  <si>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</si>
  <si>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</si>
  <si>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</si>
  <si>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</si>
  <si>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</si>
  <si>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</si>
  <si>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</si>
  <si>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</si>
  <si>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</si>
  <si>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</si>
  <si>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</si>
  <si>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</si>
  <si>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</si>
  <si>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</si>
  <si>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</si>
  <si>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</si>
  <si>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</si>
  <si>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</si>
  <si>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</si>
  <si>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</si>
  <si>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</si>
  <si>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</si>
  <si>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</si>
  <si>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</si>
  <si>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</si>
  <si>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</si>
  <si>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</si>
  <si>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</si>
  <si>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</si>
  <si>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</si>
  <si>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</si>
  <si>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</si>
  <si>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</si>
  <si>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</si>
  <si>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</si>
  <si>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</si>
  <si>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</si>
  <si>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</si>
  <si>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</si>
  <si>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</si>
  <si>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</si>
  <si>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</si>
  <si>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</si>
  <si>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</si>
  <si>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</si>
  <si>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</si>
  <si>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</si>
  <si>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</si>
  <si>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</si>
  <si>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</si>
  <si>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</si>
  <si>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</si>
  <si>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</si>
  <si>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</si>
  <si>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</si>
  <si>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</si>
  <si>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</si>
  <si>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</si>
  <si>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</si>
  <si>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</si>
  <si>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</si>
  <si>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</si>
  <si>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</si>
  <si>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</si>
  <si>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</si>
  <si>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</si>
  <si>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</si>
  <si>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</si>
  <si>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</si>
  <si>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</si>
  <si>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</si>
  <si>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</si>
  <si>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</si>
  <si>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</si>
  <si>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</si>
  <si>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</si>
  <si>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</si>
  <si>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</si>
  <si>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</si>
  <si>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</si>
  <si>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</si>
  <si>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</si>
  <si>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</si>
  <si>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</si>
  <si>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</si>
  <si>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</si>
  <si>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</si>
  <si>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</si>
  <si>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</si>
  <si>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</si>
  <si>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</si>
  <si>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</si>
  <si>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</si>
  <si>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</si>
  <si>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</si>
  <si>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</si>
  <si>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</si>
  <si>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</si>
  <si>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</si>
  <si>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</si>
  <si>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</si>
  <si>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</si>
  <si>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</si>
  <si>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</si>
  <si>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</si>
  <si>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</si>
  <si>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</si>
  <si>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</si>
  <si>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</si>
  <si>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</si>
  <si>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</si>
  <si>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</si>
  <si>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</si>
  <si>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</si>
  <si>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</si>
  <si>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</si>
  <si>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</si>
  <si>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</si>
  <si>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</si>
  <si>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</si>
  <si>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</si>
  <si>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</si>
  <si>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</si>
  <si>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</si>
  <si>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</si>
  <si>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</si>
  <si>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</si>
  <si>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</si>
  <si>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</si>
  <si>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</si>
  <si>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</si>
  <si>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</si>
  <si>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</si>
  <si>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</si>
  <si>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</si>
  <si>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</si>
  <si>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</si>
  <si>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</si>
  <si>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</si>
  <si>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</si>
  <si>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</si>
  <si>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</si>
  <si>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</si>
  <si>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</si>
  <si>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</si>
  <si>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</si>
  <si>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</si>
  <si>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</si>
  <si>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</si>
  <si>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</si>
  <si>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</si>
  <si>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</si>
  <si>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</si>
  <si>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</si>
  <si>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</si>
  <si>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</si>
  <si>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</si>
  <si>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</si>
  <si>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</si>
  <si>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</si>
  <si>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</si>
  <si>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</si>
  <si>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</si>
  <si>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</si>
  <si>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</si>
  <si>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</si>
  <si>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</si>
  <si>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</si>
  <si>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</si>
  <si>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</si>
  <si>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</si>
  <si>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</si>
  <si>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</si>
  <si>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</si>
  <si>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</si>
  <si>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</si>
  <si>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</si>
  <si>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</si>
  <si>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</si>
  <si>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</si>
  <si>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</si>
  <si>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</si>
  <si>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</si>
  <si>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</si>
  <si>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</si>
  <si>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</si>
  <si>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</si>
  <si>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</si>
  <si>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</si>
  <si>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</si>
  <si>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</si>
  <si>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</si>
  <si>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</si>
  <si>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</si>
  <si>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</si>
  <si>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</si>
  <si>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</si>
  <si>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</si>
  <si>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</si>
  <si>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</si>
  <si>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</si>
  <si>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</si>
  <si>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</si>
  <si>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</si>
  <si>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</si>
  <si>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</si>
  <si>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</si>
  <si>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</si>
  <si>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</si>
  <si>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</si>
  <si>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</si>
  <si>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</si>
  <si>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</si>
  <si>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</si>
  <si>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</si>
  <si>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</si>
  <si>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</si>
  <si>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</si>
  <si>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</si>
  <si>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</si>
  <si>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</si>
  <si>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</si>
  <si>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</si>
  <si>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</si>
  <si>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</si>
  <si>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</si>
  <si>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</si>
  <si>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</si>
  <si>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</si>
  <si>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</si>
  <si>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</si>
  <si>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</si>
  <si>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</si>
  <si>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</si>
  <si>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</si>
  <si>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</si>
  <si>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</si>
  <si>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</si>
  <si>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</si>
  <si>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</si>
  <si>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</si>
  <si>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</si>
  <si>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</si>
  <si>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</si>
  <si>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</si>
  <si>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</si>
  <si>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</si>
  <si>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</si>
  <si>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</si>
  <si>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</si>
  <si>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</si>
  <si>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</si>
  <si>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</si>
  <si>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</si>
  <si>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</si>
  <si>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</si>
  <si>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</si>
  <si>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</si>
  <si>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</si>
  <si>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</si>
  <si>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</si>
  <si>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</si>
  <si>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</si>
  <si>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</si>
  <si>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</si>
  <si>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</si>
  <si>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</si>
  <si>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</si>
  <si>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</si>
  <si>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</si>
  <si>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</si>
  <si>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</si>
  <si>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</si>
  <si>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</si>
  <si>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</si>
  <si>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</si>
  <si>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</si>
  <si>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</si>
  <si>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</si>
  <si>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</si>
  <si>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</si>
  <si>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</si>
  <si>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</si>
  <si>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</si>
  <si>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</si>
  <si>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</si>
  <si>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</si>
  <si>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</si>
  <si>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</si>
  <si>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</si>
  <si>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</si>
  <si>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</si>
  <si>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</si>
  <si>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</si>
  <si>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</si>
  <si>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</si>
  <si>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</si>
  <si>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</si>
  <si>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</si>
  <si>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</si>
  <si>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</si>
  <si>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</si>
  <si>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</si>
  <si>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</si>
  <si>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</si>
  <si>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</si>
  <si>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</si>
  <si>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</si>
  <si>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</si>
  <si>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</si>
  <si>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</si>
  <si>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</si>
  <si>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</si>
  <si>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</si>
  <si>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</si>
  <si>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</si>
  <si>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</si>
  <si>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</si>
  <si>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</si>
  <si>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</si>
  <si>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</si>
  <si>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</si>
  <si>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</si>
  <si>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</si>
  <si>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</si>
  <si>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</si>
  <si>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</si>
  <si>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</si>
  <si>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</si>
  <si>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</si>
  <si>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</si>
  <si>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</si>
  <si>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</si>
  <si>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</si>
  <si>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</si>
  <si>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</si>
  <si>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</si>
  <si>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</si>
  <si>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</si>
  <si>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</si>
  <si>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</si>
  <si>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</si>
  <si>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</si>
  <si>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</si>
  <si>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</si>
  <si>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</si>
  <si>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</si>
  <si>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</si>
  <si>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</si>
  <si>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</si>
  <si>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</si>
  <si>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</si>
  <si>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</si>
  <si>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</si>
  <si>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</si>
  <si>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</si>
  <si>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</si>
  <si>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</si>
  <si>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</si>
  <si>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</si>
  <si>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</si>
  <si>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</si>
  <si>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</si>
  <si>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</si>
  <si>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</si>
  <si>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</si>
  <si>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</si>
  <si>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</si>
  <si>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</si>
  <si>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</si>
  <si>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</si>
  <si>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</si>
  <si>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</si>
  <si>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</si>
  <si>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</si>
  <si>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</si>
  <si>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</si>
  <si>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</si>
  <si>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</si>
  <si>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</si>
  <si>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</si>
  <si>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</si>
  <si>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</si>
  <si>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</si>
  <si>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</si>
  <si>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</si>
  <si>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</si>
  <si>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</si>
  <si>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</si>
  <si>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</si>
  <si>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</si>
  <si>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</si>
  <si>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</si>
  <si>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</si>
  <si>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</si>
  <si>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</si>
  <si>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</si>
  <si>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</si>
  <si>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</si>
  <si>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</si>
  <si>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</si>
  <si>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</si>
  <si>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</si>
  <si>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</si>
  <si>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</si>
  <si>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</si>
  <si>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</si>
  <si>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</si>
  <si>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</si>
  <si>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</si>
  <si>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</si>
  <si>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</si>
  <si>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</si>
  <si>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</si>
  <si>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</si>
  <si>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</si>
  <si>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</si>
  <si>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</si>
  <si>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</si>
  <si>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</si>
  <si>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</si>
  <si>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</si>
  <si>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</si>
  <si>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</si>
  <si>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</si>
  <si>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</si>
  <si>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</si>
  <si>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</si>
  <si>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</si>
  <si>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</si>
  <si>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</si>
  <si>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</si>
  <si>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</si>
  <si>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</si>
  <si>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</si>
  <si>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</si>
  <si>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</si>
  <si>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</si>
  <si>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</si>
  <si>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</si>
  <si>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</si>
  <si>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</si>
  <si>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</si>
  <si>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</si>
  <si>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</si>
  <si>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</si>
  <si>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</si>
  <si>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</si>
  <si>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</si>
  <si>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</si>
  <si>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</si>
  <si>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</si>
  <si>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</si>
  <si>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</si>
  <si>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</si>
  <si>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</si>
  <si>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</si>
  <si>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</si>
  <si>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</si>
  <si>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</si>
  <si>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</si>
  <si>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</si>
  <si>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</si>
  <si>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</si>
  <si>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</si>
  <si>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</si>
  <si>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</si>
  <si>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</si>
  <si>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</si>
  <si>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</si>
  <si>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</si>
  <si>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</si>
  <si>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</si>
  <si>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</si>
  <si>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</si>
  <si>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</si>
  <si>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</si>
  <si>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</si>
  <si>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</si>
  <si>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</si>
  <si>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</si>
  <si>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</si>
  <si>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</si>
  <si>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</si>
  <si>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</si>
  <si>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</si>
  <si>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</si>
  <si>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</si>
  <si>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</si>
  <si>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</si>
  <si>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</si>
  <si>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</si>
  <si>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</si>
  <si>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</si>
  <si>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</si>
  <si>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</si>
  <si>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</si>
  <si>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</si>
  <si>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</si>
  <si>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</si>
  <si>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</si>
  <si>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</si>
  <si>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</si>
  <si>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</si>
  <si>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</si>
  <si>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</si>
  <si>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</si>
  <si>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</si>
  <si>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</si>
  <si>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</si>
  <si>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</si>
  <si>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</si>
  <si>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</si>
  <si>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</si>
  <si>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</si>
  <si>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</si>
  <si>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</si>
  <si>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</si>
  <si>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</si>
  <si>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</si>
  <si>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</si>
  <si>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</si>
  <si>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</si>
  <si>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</si>
  <si>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</si>
  <si>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</si>
  <si>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</si>
  <si>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</si>
  <si>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</si>
  <si>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</si>
  <si>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</si>
  <si>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</si>
  <si>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</si>
  <si>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</si>
  <si>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</si>
  <si>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</si>
  <si>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</si>
  <si>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</si>
  <si>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</si>
  <si>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</si>
  <si>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</si>
  <si>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</si>
  <si>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</si>
  <si>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</si>
  <si>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</si>
  <si>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</si>
  <si>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</si>
  <si>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</si>
  <si>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</si>
  <si>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</si>
  <si>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</si>
  <si>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</si>
  <si>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</si>
  <si>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</si>
  <si>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</si>
  <si>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</si>
  <si>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</si>
  <si>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</si>
  <si>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</si>
  <si>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</si>
  <si>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</si>
  <si>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</si>
  <si>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</si>
  <si>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</si>
  <si>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</si>
  <si>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</si>
  <si>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</si>
  <si>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</si>
  <si>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</si>
  <si>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</si>
  <si>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</si>
  <si>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</si>
  <si>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</si>
  <si>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</si>
  <si>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</si>
  <si>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</si>
  <si>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</si>
  <si>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</si>
  <si>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</si>
  <si>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</si>
  <si>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</si>
  <si>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</si>
  <si>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</si>
  <si>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</si>
  <si>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</si>
  <si>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</si>
  <si>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</si>
  <si>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</si>
  <si>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</si>
  <si>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</si>
  <si>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</si>
  <si>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</si>
  <si>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</si>
  <si>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</si>
  <si>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</si>
  <si>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</si>
  <si>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</si>
  <si>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</si>
  <si>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</si>
  <si>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</si>
  <si>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</si>
  <si>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</si>
  <si>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</si>
  <si>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</si>
  <si>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</si>
  <si>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</si>
  <si>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</si>
  <si>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</si>
  <si>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</si>
  <si>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</si>
  <si>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</si>
  <si>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</si>
  <si>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</si>
  <si>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</si>
  <si>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</si>
  <si>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</si>
  <si>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</si>
  <si>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</si>
  <si>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</si>
  <si>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</si>
  <si>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</si>
  <si>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</si>
  <si>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</si>
  <si>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</si>
  <si>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</si>
  <si>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</si>
  <si>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</si>
  <si>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</si>
  <si>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</si>
  <si>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</si>
  <si>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</si>
  <si>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</si>
  <si>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</si>
  <si>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</si>
  <si>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</si>
  <si>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</si>
  <si>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</si>
  <si>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</si>
  <si>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</si>
  <si>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</si>
  <si>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</si>
  <si>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</si>
  <si>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</si>
  <si>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</si>
  <si>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</si>
  <si>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</si>
  <si>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</si>
  <si>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</si>
  <si>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</si>
  <si>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</si>
  <si>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</si>
  <si>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</si>
  <si>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</si>
  <si>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</si>
  <si>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</si>
  <si>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</si>
  <si>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</si>
  <si>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</si>
  <si>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</si>
  <si>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</si>
  <si>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</si>
  <si>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</si>
  <si>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</si>
  <si>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</si>
  <si>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</si>
  <si>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</si>
  <si>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</si>
  <si>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</si>
  <si>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</si>
  <si>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</si>
  <si>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</si>
  <si>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</si>
  <si>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</si>
  <si>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</si>
  <si>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</si>
  <si>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</si>
  <si>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</si>
  <si>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</si>
  <si>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</si>
  <si>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</si>
  <si>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</si>
  <si>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</si>
  <si>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</si>
  <si>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</si>
  <si>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</si>
  <si>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</si>
  <si>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</si>
  <si>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</si>
  <si>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</si>
  <si>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</si>
  <si>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</si>
  <si>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</si>
  <si>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</si>
  <si>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</si>
  <si>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</si>
  <si>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</si>
  <si>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</si>
  <si>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</si>
  <si>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</si>
  <si>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</si>
  <si>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</si>
  <si>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</si>
  <si>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</si>
  <si>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</si>
  <si>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</si>
  <si>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</si>
  <si>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</si>
  <si>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</si>
  <si>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</si>
  <si>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</si>
  <si>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</si>
  <si>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</si>
  <si>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</si>
  <si>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</si>
  <si>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</si>
  <si>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</si>
  <si>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</si>
  <si>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</si>
  <si>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</si>
  <si>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</si>
  <si>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</si>
  <si>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</si>
  <si>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</si>
  <si>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</si>
  <si>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</si>
  <si>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</si>
  <si>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</si>
  <si>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</si>
  <si>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</si>
  <si>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</si>
  <si>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</si>
  <si>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</si>
  <si>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</si>
  <si>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</si>
  <si>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</si>
  <si>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</si>
  <si>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</si>
  <si>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</si>
  <si>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</si>
  <si>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</si>
  <si>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</si>
  <si>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</si>
  <si>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</si>
  <si>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</si>
  <si>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</si>
  <si>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</si>
  <si>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</si>
  <si>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</si>
  <si>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</si>
  <si>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</si>
  <si>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</si>
  <si>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</si>
  <si>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</si>
  <si>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</si>
  <si>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</si>
  <si>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</si>
  <si>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</si>
  <si>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</si>
  <si>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</si>
  <si>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</si>
  <si>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</si>
  <si>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</si>
  <si>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</si>
  <si>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</si>
  <si>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</si>
  <si>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</si>
  <si>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</si>
  <si>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</si>
  <si>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</si>
  <si>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</si>
  <si>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</si>
  <si>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</si>
  <si>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</si>
  <si>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</si>
  <si>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</si>
  <si>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</si>
  <si>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</si>
  <si>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</si>
  <si>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</si>
  <si>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</si>
  <si>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</si>
  <si>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</si>
  <si>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</si>
  <si>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</si>
  <si>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</si>
  <si>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</si>
  <si>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</si>
  <si>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</si>
  <si>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</si>
  <si>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</si>
  <si>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</si>
  <si>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</si>
  <si>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</si>
  <si>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</si>
  <si>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</si>
  <si>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</si>
  <si>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</si>
  <si>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</si>
  <si>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</si>
  <si>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</si>
  <si>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</si>
  <si>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</si>
  <si>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</si>
  <si>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</si>
  <si>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</si>
  <si>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</si>
  <si>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</si>
  <si>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</si>
  <si>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</si>
  <si>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</si>
  <si>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</si>
  <si>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</si>
  <si>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</si>
  <si>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</si>
  <si>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</si>
  <si>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</si>
  <si>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</si>
  <si>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</si>
  <si>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</si>
  <si>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</si>
  <si>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</si>
  <si>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</si>
  <si>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</si>
  <si>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</si>
  <si>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</si>
  <si>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</si>
  <si>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</si>
  <si>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</si>
  <si>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</si>
  <si>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</si>
  <si>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</si>
  <si>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</si>
  <si>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</si>
  <si>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</si>
  <si>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</si>
  <si>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</si>
  <si>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</si>
  <si>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</si>
  <si>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</si>
  <si>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</si>
  <si>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</si>
  <si>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</si>
  <si>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</si>
  <si>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</si>
  <si>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</si>
  <si>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</si>
  <si>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</si>
  <si>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</si>
  <si>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</si>
  <si>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</si>
  <si>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</si>
  <si>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</si>
  <si>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</si>
  <si>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</si>
  <si>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</si>
  <si>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</si>
  <si>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</si>
  <si>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</si>
  <si>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</si>
  <si>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</si>
  <si>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</si>
  <si>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</si>
  <si>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</si>
  <si>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</si>
  <si>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</si>
  <si>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</si>
  <si>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</si>
  <si>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</si>
  <si>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</si>
  <si>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</si>
  <si>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</si>
  <si>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</si>
  <si>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</si>
  <si>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</si>
  <si>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</si>
  <si>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</si>
  <si>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</si>
  <si>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</si>
  <si>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</si>
  <si>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</si>
  <si>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</si>
  <si>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</si>
  <si>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</si>
  <si>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</si>
  <si>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</si>
  <si>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</si>
  <si>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</si>
  <si>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</si>
  <si>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</si>
  <si>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</si>
  <si>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</si>
  <si>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</si>
  <si>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</si>
  <si>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</si>
  <si>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</si>
  <si>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</si>
  <si>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</si>
  <si>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</si>
  <si>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</si>
  <si>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</si>
  <si>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</si>
  <si>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</si>
  <si>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</si>
  <si>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</si>
  <si>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</si>
  <si>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</si>
  <si>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</si>
  <si>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</si>
  <si>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</si>
  <si>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</si>
  <si>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</si>
  <si>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</si>
  <si>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</si>
  <si>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</si>
  <si>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</si>
  <si>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</si>
  <si>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</si>
  <si>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</si>
  <si>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</si>
  <si>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</si>
  <si>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</si>
  <si>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</si>
  <si>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</si>
  <si>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</si>
  <si>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</si>
  <si>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</si>
  <si>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</si>
  <si>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</si>
  <si>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</si>
  <si>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</si>
  <si>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</si>
  <si>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</si>
  <si>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</si>
  <si>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</si>
  <si>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</si>
  <si>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</si>
  <si>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</si>
  <si>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</si>
  <si>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</si>
  <si>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</si>
  <si>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</si>
  <si>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</si>
  <si>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</si>
  <si>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</si>
  <si>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</si>
  <si>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</si>
  <si>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</si>
  <si>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</si>
  <si>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</si>
  <si>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</si>
  <si>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</si>
  <si>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</si>
  <si>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</si>
  <si>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</si>
  <si>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</si>
  <si>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</si>
  <si>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</si>
  <si>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</si>
  <si>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</si>
  <si>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</si>
  <si>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</si>
  <si>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</si>
  <si>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</si>
  <si>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</si>
  <si>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</si>
  <si>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</si>
  <si>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</si>
  <si>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</si>
  <si>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</si>
  <si>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</si>
  <si>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</si>
  <si>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</si>
  <si>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</si>
  <si>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</si>
  <si>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</si>
  <si>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</si>
  <si>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</si>
  <si>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</si>
  <si>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</si>
  <si>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</si>
  <si>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</si>
  <si>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</si>
  <si>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</si>
  <si>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</si>
  <si>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</si>
  <si>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</si>
  <si>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</si>
  <si>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</si>
  <si>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</si>
  <si>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</si>
  <si>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</si>
  <si>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</si>
  <si>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</si>
  <si>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</si>
  <si>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</si>
  <si>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</si>
  <si>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</si>
  <si>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</si>
  <si>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</si>
  <si>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</si>
  <si>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</si>
  <si>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</si>
  <si>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</si>
  <si>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</si>
  <si>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</si>
  <si>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</si>
  <si>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</si>
  <si>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</si>
  <si>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</si>
  <si>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</si>
  <si>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</si>
  <si>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</si>
  <si>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</si>
  <si>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</si>
  <si>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</si>
  <si>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</si>
  <si>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</si>
  <si>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</si>
  <si>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</si>
  <si>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</si>
  <si>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</si>
  <si>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</si>
  <si>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</si>
  <si>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</si>
  <si>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</si>
  <si>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</si>
  <si>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</si>
  <si>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</si>
  <si>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</si>
  <si>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</si>
  <si>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</si>
  <si>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</si>
  <si>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</si>
  <si>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</si>
  <si>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</si>
  <si>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</si>
  <si>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</si>
  <si>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</si>
  <si>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</si>
  <si>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</si>
  <si>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</si>
  <si>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</si>
  <si>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</si>
  <si>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</si>
  <si>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</si>
  <si>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</si>
  <si>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</si>
  <si>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</si>
  <si>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</si>
  <si>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</si>
  <si>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</si>
  <si>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</si>
  <si>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</si>
  <si>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</si>
  <si>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</si>
  <si>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</si>
  <si>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</si>
  <si>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</si>
  <si>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</si>
  <si>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</si>
  <si>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</si>
  <si>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</si>
  <si>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</si>
  <si>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</si>
  <si>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</si>
  <si>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</si>
  <si>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</si>
  <si>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</si>
  <si>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</si>
  <si>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</si>
  <si>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</si>
  <si>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</si>
  <si>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</si>
  <si>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</si>
  <si>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</si>
  <si>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</si>
  <si>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</si>
  <si>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</si>
  <si>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</si>
  <si>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</si>
  <si>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</si>
  <si>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</si>
  <si>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</si>
  <si>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</si>
  <si>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</si>
  <si>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</si>
  <si>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</si>
  <si>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</si>
  <si>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</si>
  <si>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</si>
  <si>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</si>
  <si>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</si>
  <si>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</si>
  <si>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</si>
  <si>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</si>
  <si>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</si>
  <si>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</si>
  <si>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</si>
  <si>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</si>
  <si>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</si>
  <si>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</si>
  <si>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</si>
  <si>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</si>
  <si>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</si>
  <si>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</si>
  <si>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</si>
  <si>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</si>
  <si>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</si>
  <si>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</si>
  <si>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</si>
  <si>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</si>
  <si>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</si>
  <si>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</si>
  <si>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</si>
  <si>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</si>
  <si>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</si>
  <si>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</si>
  <si>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</si>
  <si>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</si>
  <si>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</si>
  <si>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</si>
  <si>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</si>
  <si>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</si>
  <si>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</si>
  <si>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</si>
  <si>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</si>
  <si>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</si>
  <si>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</si>
  <si>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</si>
  <si>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</si>
  <si>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</si>
  <si>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</si>
  <si>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</si>
  <si>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</si>
  <si>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</si>
  <si>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</si>
  <si>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</si>
  <si>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</si>
  <si>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</si>
  <si>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</si>
  <si>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</si>
  <si>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</si>
  <si>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</si>
  <si>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</si>
  <si>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</si>
  <si>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</si>
  <si>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</si>
  <si>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</si>
  <si>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</si>
  <si>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</si>
  <si>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</si>
  <si>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</si>
  <si>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</si>
  <si>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</si>
  <si>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</si>
  <si>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</si>
  <si>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</si>
  <si>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</si>
  <si>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</si>
  <si>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</si>
  <si>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</si>
  <si>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</si>
  <si>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</si>
  <si>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</si>
  <si>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</si>
  <si>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</si>
  <si>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</si>
  <si>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</si>
  <si>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</si>
  <si>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</si>
  <si>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</si>
  <si>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</si>
  <si>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</si>
  <si>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</si>
  <si>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</si>
  <si>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</si>
  <si>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</si>
  <si>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</si>
  <si>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</si>
  <si>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</si>
  <si>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</si>
  <si>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</si>
  <si>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</si>
  <si>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</si>
  <si>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</si>
  <si>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</si>
  <si>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</si>
  <si>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</si>
  <si>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</si>
  <si>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</si>
  <si>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</si>
  <si>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</si>
  <si>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</si>
  <si>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</si>
  <si>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</si>
  <si>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</si>
  <si>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</si>
  <si>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</si>
  <si>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</si>
  <si>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</si>
  <si>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</si>
  <si>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</si>
  <si>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</si>
  <si>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</si>
  <si>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</si>
  <si>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</si>
  <si>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</si>
  <si>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</si>
  <si>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</si>
  <si>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</si>
  <si>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</si>
  <si>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</si>
  <si>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</si>
  <si>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</si>
  <si>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</si>
  <si>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</si>
  <si>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</si>
  <si>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</si>
  <si>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</si>
  <si>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</si>
  <si>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</si>
  <si>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</si>
  <si>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</si>
  <si>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</si>
  <si>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</si>
  <si>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</si>
  <si>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</si>
  <si>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</si>
  <si>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</si>
  <si>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</si>
  <si>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</si>
  <si>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</si>
  <si>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</si>
  <si>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</si>
  <si>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</si>
  <si>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</si>
  <si>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</si>
  <si>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</si>
  <si>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</si>
  <si>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</si>
  <si>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</si>
  <si>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</si>
  <si>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</si>
  <si>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</si>
  <si>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</si>
  <si>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</si>
  <si>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</si>
  <si>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</si>
  <si>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</si>
  <si>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</si>
  <si>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</si>
  <si>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</si>
  <si>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</si>
  <si>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</si>
  <si>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</si>
  <si>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</si>
  <si>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</si>
  <si>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</si>
  <si>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</si>
  <si>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</si>
  <si>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</si>
  <si>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</si>
  <si>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</si>
  <si>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</si>
  <si>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</si>
  <si>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</si>
  <si>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</si>
  <si>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</si>
  <si>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</si>
  <si>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</si>
  <si>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</si>
  <si>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</si>
  <si>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</si>
  <si>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</si>
  <si>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</si>
  <si>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</si>
  <si>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</si>
  <si>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</si>
  <si>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</si>
  <si>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</si>
  <si>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</si>
  <si>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</si>
  <si>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</si>
  <si>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</si>
  <si>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</si>
  <si>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</si>
  <si>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</si>
  <si>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</si>
  <si>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</si>
  <si>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</si>
  <si>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</si>
  <si>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</si>
  <si>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</si>
  <si>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</si>
  <si>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</si>
  <si>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</si>
  <si>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</si>
  <si>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</si>
  <si>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</si>
  <si>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</si>
  <si>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</si>
  <si>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</si>
  <si>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</si>
  <si>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</si>
  <si>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</si>
  <si>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</si>
  <si>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</si>
  <si>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</si>
  <si>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</si>
  <si>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</si>
  <si>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</si>
  <si>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</si>
  <si>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</si>
  <si>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</si>
  <si>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</si>
  <si>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</si>
  <si>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</si>
  <si>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</si>
  <si>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</si>
  <si>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</si>
  <si>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</si>
  <si>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</si>
  <si>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</si>
  <si>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</si>
  <si>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</si>
  <si>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</si>
  <si>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</si>
  <si>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</si>
  <si>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</si>
  <si>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</si>
  <si>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</si>
  <si>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</si>
  <si>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</si>
  <si>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</si>
  <si>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</si>
  <si>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</si>
  <si>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</si>
  <si>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</si>
  <si>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</si>
  <si>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</si>
  <si>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</si>
  <si>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</si>
  <si>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</si>
  <si>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</si>
  <si>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</si>
  <si>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</si>
  <si>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</si>
  <si>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</si>
  <si>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</si>
  <si>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</si>
  <si>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</si>
  <si>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</si>
  <si>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</si>
  <si>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</si>
  <si>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</si>
  <si>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</si>
  <si>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</si>
  <si>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</si>
  <si>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</si>
  <si>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</si>
  <si>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</si>
  <si>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</si>
  <si>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</si>
  <si>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</si>
  <si>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</si>
  <si>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</si>
  <si>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</si>
  <si>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</si>
  <si>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</si>
  <si>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</si>
  <si>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</si>
  <si>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</si>
  <si>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</si>
  <si>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</si>
  <si>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</si>
  <si>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</si>
  <si>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</si>
  <si>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</si>
  <si>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</si>
  <si>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</si>
  <si>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</si>
  <si>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</si>
  <si>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</si>
  <si>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</si>
  <si>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</si>
  <si>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</si>
  <si>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</si>
  <si>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</si>
  <si>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</si>
  <si>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</si>
  <si>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</si>
  <si>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</si>
  <si>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</si>
  <si>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</si>
  <si>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</si>
  <si>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</si>
  <si>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</si>
  <si>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</si>
  <si>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</si>
  <si>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</si>
  <si>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</si>
  <si>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</si>
  <si>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</si>
  <si>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</si>
  <si>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</si>
  <si>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</si>
  <si>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</si>
  <si>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</si>
  <si>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</si>
  <si>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</si>
  <si>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</si>
  <si>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</si>
  <si>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</si>
  <si>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</si>
  <si>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</si>
  <si>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</si>
  <si>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</si>
  <si>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</si>
  <si>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</si>
  <si>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</si>
  <si>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</si>
  <si>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</si>
  <si>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</si>
  <si>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</si>
  <si>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</si>
  <si>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</si>
  <si>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</si>
  <si>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</si>
  <si>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</si>
  <si>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</si>
  <si>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</si>
  <si>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</si>
  <si>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</si>
  <si>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</si>
  <si>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</si>
  <si>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</si>
  <si>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</si>
  <si>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</si>
  <si>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</si>
  <si>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</si>
  <si>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</si>
  <si>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</si>
  <si>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</si>
  <si>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</si>
  <si>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</si>
  <si>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</si>
  <si>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</si>
  <si>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</si>
  <si>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</si>
  <si>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</si>
  <si>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</si>
  <si>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</si>
  <si>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</si>
  <si>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</si>
  <si>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</si>
  <si>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</si>
  <si>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</si>
  <si>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</si>
  <si>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</si>
  <si>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</si>
  <si>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</si>
  <si>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</si>
  <si>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</si>
  <si>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</si>
  <si>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</si>
  <si>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</si>
  <si>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</si>
  <si>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</si>
  <si>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</si>
  <si>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</si>
  <si>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</si>
  <si>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</si>
  <si>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</si>
  <si>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</si>
  <si>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</si>
  <si>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</si>
  <si>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</si>
  <si>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</si>
  <si>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</si>
  <si>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</si>
  <si>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</si>
  <si>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</si>
  <si>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</si>
  <si>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</si>
  <si>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</si>
  <si>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</si>
  <si>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</si>
  <si>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</si>
  <si>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</si>
  <si>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</si>
  <si>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</si>
  <si>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</si>
  <si>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</si>
  <si>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</si>
  <si>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</si>
  <si>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</si>
  <si>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</si>
  <si>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</si>
  <si>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</si>
  <si>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</si>
  <si>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</si>
  <si>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</si>
  <si>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</si>
  <si>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</si>
  <si>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</si>
  <si>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</si>
  <si>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</si>
  <si>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</si>
  <si>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</si>
  <si>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</si>
  <si>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</si>
  <si>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</si>
  <si>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</si>
  <si>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</si>
  <si>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</si>
  <si>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</si>
  <si>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</si>
  <si>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</si>
  <si>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</si>
  <si>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</si>
  <si>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</si>
  <si>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</si>
  <si>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</si>
  <si>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</si>
  <si>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</si>
  <si>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</si>
  <si>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</si>
  <si>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</si>
  <si>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</si>
  <si>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</si>
  <si>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</si>
  <si>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</si>
  <si>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</si>
  <si>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</si>
  <si>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</si>
  <si>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</si>
  <si>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</si>
  <si>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</si>
  <si>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</si>
  <si>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</si>
  <si>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</si>
  <si>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</si>
  <si>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</si>
  <si>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</si>
  <si>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</si>
  <si>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</si>
  <si>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</si>
  <si>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</si>
  <si>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</si>
  <si>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</si>
  <si>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</si>
  <si>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</si>
  <si>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</si>
  <si>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</si>
  <si>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</si>
  <si>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</si>
  <si>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</si>
  <si>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</si>
  <si>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</si>
  <si>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</si>
  <si>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</si>
  <si>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</si>
  <si>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</si>
  <si>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</si>
  <si>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</si>
  <si>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</si>
  <si>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</si>
  <si>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</si>
  <si>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</si>
  <si>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</si>
  <si>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</si>
  <si>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</si>
  <si>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</si>
  <si>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</si>
  <si>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</si>
  <si>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</si>
  <si>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</si>
  <si>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</si>
  <si>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</si>
  <si>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</si>
  <si>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</si>
  <si>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</si>
  <si>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</si>
  <si>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</si>
  <si>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</si>
  <si>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</si>
  <si>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</si>
  <si>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</si>
  <si>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</si>
  <si>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</si>
  <si>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</si>
  <si>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</si>
  <si>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</si>
  <si>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</si>
  <si>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</si>
  <si>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</si>
  <si>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</si>
  <si>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</si>
  <si>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</si>
  <si>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</si>
  <si>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</si>
  <si>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</si>
  <si>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</si>
  <si>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</si>
  <si>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</si>
  <si>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</si>
  <si>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</si>
  <si>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</si>
  <si>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</si>
  <si>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</si>
  <si>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</si>
  <si>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</si>
  <si>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</si>
  <si>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</si>
  <si>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</si>
  <si>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</si>
  <si>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</si>
  <si>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</si>
  <si>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</si>
  <si>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</si>
  <si>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</si>
  <si>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</si>
  <si>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</si>
  <si>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</si>
  <si>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</si>
  <si>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</si>
  <si>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</si>
  <si>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</si>
  <si>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</si>
  <si>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</si>
  <si>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</si>
  <si>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</si>
  <si>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</si>
  <si>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</si>
  <si>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</si>
  <si>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</si>
  <si>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</si>
  <si>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</si>
  <si>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</si>
  <si>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</si>
  <si>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</si>
  <si>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</si>
  <si>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</si>
  <si>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</si>
  <si>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</si>
  <si>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</si>
  <si>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</si>
  <si>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</si>
  <si>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</si>
  <si>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</si>
  <si>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</si>
  <si>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</si>
  <si>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</si>
  <si>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</si>
  <si>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</si>
  <si>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</si>
  <si>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</si>
  <si>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</si>
  <si>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</si>
  <si>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</si>
  <si>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</si>
  <si>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</si>
  <si>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</si>
  <si>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</si>
  <si>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</si>
  <si>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</si>
  <si>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</si>
  <si>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</si>
  <si>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</si>
  <si>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</si>
  <si>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</si>
  <si>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</si>
  <si>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</si>
  <si>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</si>
  <si>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</si>
  <si>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</si>
  <si>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</si>
  <si>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</si>
  <si>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</si>
  <si>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</si>
  <si>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</si>
  <si>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</si>
  <si>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</si>
  <si>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</si>
  <si>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</si>
  <si>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</si>
  <si>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</si>
  <si>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</si>
  <si>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</si>
  <si>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</si>
  <si>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</si>
  <si>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</si>
  <si>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</si>
  <si>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</si>
  <si>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</si>
  <si>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</si>
  <si>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</si>
  <si>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</si>
  <si>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</si>
  <si>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</si>
  <si>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</si>
  <si>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</si>
  <si>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</si>
  <si>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</si>
  <si>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</si>
  <si>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</si>
  <si>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</si>
  <si>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</si>
  <si>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</si>
  <si>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</si>
  <si>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</si>
  <si>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</si>
  <si>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</si>
  <si>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</si>
  <si>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</si>
  <si>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</si>
  <si>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</si>
  <si>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</si>
  <si>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</si>
  <si>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</si>
  <si>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</si>
  <si>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</si>
  <si>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</si>
  <si>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</si>
  <si>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</si>
  <si>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</si>
  <si>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</si>
  <si>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</si>
  <si>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</si>
  <si>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</si>
  <si>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</si>
  <si>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</si>
  <si>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</si>
  <si>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</si>
  <si>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</si>
  <si>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</si>
  <si>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</si>
  <si>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</si>
  <si>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</si>
  <si>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</si>
  <si>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</si>
  <si>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</si>
  <si>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</si>
  <si>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</si>
  <si>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</si>
  <si>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</si>
  <si>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</si>
  <si>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</si>
  <si>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</si>
  <si>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</si>
  <si>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</si>
  <si>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</si>
  <si>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</si>
  <si>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</si>
  <si>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</si>
  <si>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</si>
  <si>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</si>
  <si>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</si>
  <si>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</si>
  <si>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</si>
  <si>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</si>
  <si>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</si>
  <si>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</si>
  <si>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</si>
  <si>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</si>
  <si>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</si>
  <si>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</si>
  <si>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</si>
  <si>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</si>
  <si>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</si>
  <si>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</si>
  <si>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</si>
  <si>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</si>
  <si>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</si>
  <si>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</si>
  <si>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</si>
  <si>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</si>
  <si>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</si>
  <si>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</si>
  <si>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</si>
  <si>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</si>
  <si>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</si>
  <si>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</si>
  <si>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</si>
  <si>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</si>
  <si>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</si>
  <si>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</si>
  <si>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</si>
  <si>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</si>
  <si>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</si>
  <si>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</si>
  <si>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</si>
  <si>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</si>
  <si>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</si>
  <si>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</si>
  <si>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</si>
  <si>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</si>
  <si>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</si>
  <si>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</si>
  <si>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</si>
  <si>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</si>
  <si>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</si>
  <si>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</si>
  <si>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</si>
  <si>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</si>
  <si>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</si>
  <si>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</si>
  <si>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</si>
  <si>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</si>
  <si>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</si>
  <si>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</si>
  <si>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</si>
  <si>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</si>
  <si>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</si>
  <si>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</si>
  <si>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</si>
  <si>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</si>
  <si>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</si>
  <si>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</si>
  <si>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</si>
  <si>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</si>
  <si>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</si>
  <si>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</si>
  <si>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</si>
  <si>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</si>
  <si>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</si>
  <si>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</si>
  <si>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</si>
  <si>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</si>
  <si>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</si>
  <si>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</si>
  <si>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</si>
  <si>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</si>
  <si>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</si>
  <si>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</si>
  <si>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</si>
  <si>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</si>
  <si>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</si>
  <si>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</si>
  <si>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</si>
  <si>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</si>
  <si>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</si>
  <si>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</si>
  <si>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</si>
  <si>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</si>
  <si>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</si>
  <si>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</si>
  <si>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</si>
  <si>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</si>
  <si>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</si>
  <si>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</si>
  <si>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</si>
  <si>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</si>
  <si>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</si>
  <si>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</si>
  <si>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</si>
  <si>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</si>
  <si>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</si>
  <si>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</si>
  <si>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</si>
  <si>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</si>
  <si>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</si>
  <si>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</si>
  <si>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</si>
  <si>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</si>
  <si>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</si>
  <si>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</si>
  <si>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</si>
  <si>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</si>
  <si>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</si>
  <si>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</si>
  <si>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</si>
  <si>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</si>
  <si>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</si>
  <si>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</si>
  <si>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</si>
  <si>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</si>
  <si>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</si>
  <si>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</si>
  <si>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</si>
  <si>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</si>
  <si>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</si>
  <si>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</si>
  <si>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</si>
  <si>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</si>
  <si>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</si>
  <si>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</si>
  <si>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</si>
  <si>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</si>
  <si>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</si>
  <si>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</si>
  <si>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</si>
  <si>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</si>
  <si>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</si>
  <si>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</si>
  <si>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</si>
  <si>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</si>
  <si>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</si>
  <si>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</si>
  <si>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</si>
  <si>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</si>
  <si>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</si>
  <si>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</si>
  <si>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</si>
  <si>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</si>
  <si>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</si>
  <si>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</si>
  <si>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</si>
  <si>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</si>
  <si>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</si>
  <si>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</si>
  <si>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</si>
  <si>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</si>
  <si>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</si>
  <si>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</si>
  <si>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</si>
  <si>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</si>
  <si>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</si>
  <si>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</si>
  <si>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</si>
  <si>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</si>
  <si>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</si>
  <si>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</si>
  <si>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</si>
  <si>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</si>
  <si>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</si>
  <si>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</si>
  <si>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</si>
  <si>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</si>
  <si>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</si>
  <si>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</si>
  <si>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</si>
  <si>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</si>
  <si>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</si>
  <si>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</si>
  <si>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</si>
  <si>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</si>
  <si>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</si>
  <si>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</si>
  <si>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</si>
  <si>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</si>
  <si>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</si>
  <si>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</si>
  <si>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</si>
  <si>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</si>
  <si>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</si>
  <si>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</si>
  <si>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</si>
  <si>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</si>
  <si>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</si>
  <si>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</si>
  <si>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</si>
  <si>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</si>
  <si>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</si>
  <si>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</si>
  <si>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</si>
  <si>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</si>
  <si>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</si>
  <si>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</si>
  <si>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</si>
  <si>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</si>
  <si>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</si>
  <si>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</si>
  <si>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</si>
  <si>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</si>
  <si>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</si>
  <si>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</si>
  <si>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</si>
  <si>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</si>
  <si>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</si>
  <si>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</si>
  <si>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</si>
  <si>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</si>
  <si>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</si>
  <si>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</si>
  <si>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</si>
  <si>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</si>
  <si>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</si>
  <si>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</si>
  <si>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</si>
  <si>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</si>
  <si>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</si>
  <si>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</si>
  <si>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</si>
  <si>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</si>
  <si>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</si>
  <si>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</si>
  <si>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</si>
  <si>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</si>
  <si>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</si>
  <si>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</si>
  <si>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</si>
  <si>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</si>
  <si>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</si>
  <si>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</si>
  <si>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</si>
  <si>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</si>
  <si>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</si>
  <si>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</si>
  <si>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</si>
  <si>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</si>
  <si>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</si>
  <si>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</si>
  <si>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</si>
  <si>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</si>
  <si>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</si>
  <si>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</si>
  <si>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</si>
  <si>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</si>
  <si>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</si>
  <si>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</si>
  <si>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</si>
  <si>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</si>
  <si>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</si>
  <si>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</si>
  <si>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</si>
  <si>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</si>
  <si>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</si>
  <si>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</si>
  <si>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</si>
  <si>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</si>
  <si>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</si>
  <si>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</si>
  <si>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</si>
  <si>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</si>
  <si>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</si>
  <si>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</si>
  <si>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</si>
  <si>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</si>
  <si>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</si>
  <si>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</si>
  <si>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</si>
  <si>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</si>
  <si>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</si>
  <si>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</si>
  <si>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</si>
  <si>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</si>
  <si>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</si>
  <si>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</si>
  <si>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</si>
  <si>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</si>
  <si>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</si>
  <si>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</si>
  <si>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</si>
  <si>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</si>
  <si>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</si>
  <si>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</si>
  <si>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</si>
  <si>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</si>
  <si>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</si>
  <si>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</si>
  <si>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</si>
  <si>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</si>
  <si>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</si>
  <si>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</si>
  <si>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</si>
  <si>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</si>
  <si>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</si>
  <si>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</si>
  <si>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</si>
  <si>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</si>
  <si>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</si>
  <si>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</si>
  <si>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</si>
  <si>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</si>
  <si>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</si>
  <si>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</si>
  <si>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</si>
  <si>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</si>
  <si>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</si>
  <si>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</si>
  <si>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</si>
  <si>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</si>
  <si>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</si>
  <si>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</si>
  <si>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</si>
  <si>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</si>
  <si>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</si>
  <si>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</si>
  <si>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</si>
  <si>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</si>
  <si>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</si>
  <si>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</si>
  <si>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</si>
  <si>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</si>
  <si>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</si>
  <si>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</si>
  <si>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</si>
  <si>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</si>
  <si>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</si>
  <si>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</si>
  <si>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</si>
  <si>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</si>
  <si>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</si>
  <si>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</si>
  <si>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</si>
  <si>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</si>
  <si>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</si>
  <si>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</si>
  <si>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</si>
  <si>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</si>
  <si>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</si>
  <si>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</si>
  <si>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</si>
  <si>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</si>
  <si>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</si>
  <si>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</si>
  <si>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</si>
  <si>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</si>
  <si>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</si>
  <si>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</si>
  <si>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</si>
  <si>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</si>
  <si>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</si>
  <si>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</si>
  <si>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</si>
  <si>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</si>
  <si>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</si>
  <si>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</si>
  <si>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</si>
  <si>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</si>
  <si>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</si>
  <si>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</si>
  <si>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</si>
  <si>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</si>
  <si>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</si>
  <si>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</si>
  <si>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</si>
  <si>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</si>
  <si>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</si>
  <si>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</si>
  <si>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</si>
  <si>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</si>
  <si>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</si>
  <si>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</si>
  <si>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</si>
  <si>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</si>
  <si>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</si>
  <si>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</si>
  <si>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</si>
  <si>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</si>
  <si>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</si>
  <si>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</si>
  <si>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</si>
  <si>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</si>
  <si>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</si>
  <si>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</si>
  <si>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</si>
  <si>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</si>
  <si>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</si>
  <si>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</si>
  <si>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</si>
  <si>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</si>
  <si>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</si>
  <si>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</si>
  <si>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</si>
  <si>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</si>
  <si>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</si>
  <si>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</si>
  <si>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</si>
  <si>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</si>
  <si>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</si>
  <si>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</si>
  <si>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</si>
  <si>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</si>
  <si>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</si>
  <si>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</si>
  <si>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</si>
  <si>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</si>
  <si>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</si>
  <si>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</si>
  <si>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</si>
  <si>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</si>
  <si>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</si>
  <si>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</si>
  <si>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</si>
  <si>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</si>
  <si>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</si>
  <si>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</si>
  <si>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</si>
  <si>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</si>
  <si>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</si>
  <si>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</si>
  <si>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</si>
  <si>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</si>
  <si>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</si>
  <si>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</si>
  <si>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</si>
  <si>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</si>
  <si>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</si>
  <si>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</si>
  <si>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</si>
  <si>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</si>
  <si>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</si>
  <si>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</si>
  <si>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</si>
  <si>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</si>
  <si>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</si>
  <si>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</si>
  <si>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</si>
  <si>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</si>
  <si>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</si>
  <si>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</si>
  <si>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</si>
  <si>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</si>
  <si>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</si>
  <si>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</si>
  <si>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</si>
  <si>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</si>
  <si>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</si>
  <si>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</si>
  <si>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</si>
  <si>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</si>
  <si>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</si>
  <si>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</si>
  <si>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</si>
  <si>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</si>
  <si>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</si>
  <si>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</si>
  <si>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</si>
  <si>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</si>
  <si>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</si>
  <si>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</si>
  <si>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</si>
  <si>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</si>
  <si>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</si>
  <si>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</si>
  <si>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</si>
  <si>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</si>
  <si>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</si>
  <si>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</si>
  <si>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</si>
  <si>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</si>
  <si>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</si>
  <si>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</si>
  <si>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</si>
  <si>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</si>
  <si>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</si>
  <si>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</si>
  <si>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</si>
  <si>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</si>
  <si>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</si>
  <si>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</si>
  <si>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</si>
  <si>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</si>
  <si>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</si>
  <si>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</si>
  <si>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</si>
  <si>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</si>
  <si>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</si>
  <si>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</si>
  <si>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</si>
  <si>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</si>
  <si>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</si>
  <si>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</si>
  <si>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</si>
  <si>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</si>
  <si>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</si>
  <si>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</si>
  <si>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</si>
  <si>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</si>
  <si>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</si>
  <si>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</si>
  <si>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</si>
  <si>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</si>
  <si>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</si>
  <si>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</si>
  <si>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</si>
  <si>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</si>
  <si>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</si>
  <si>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</si>
  <si>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</si>
  <si>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</si>
  <si>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</si>
  <si>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</si>
  <si>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</si>
  <si>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</si>
  <si>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</si>
  <si>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</si>
  <si>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</si>
  <si>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</si>
  <si>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</si>
  <si>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</si>
  <si>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</si>
  <si>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</si>
  <si>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</si>
  <si>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</si>
  <si>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</si>
  <si>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</si>
  <si>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</si>
  <si>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</si>
  <si>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</si>
  <si>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</si>
  <si>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</si>
  <si>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</si>
  <si>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</si>
  <si>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</si>
  <si>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</si>
  <si>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</si>
  <si>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</si>
  <si>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</si>
  <si>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</si>
  <si>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</si>
  <si>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</si>
  <si>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</si>
  <si>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</si>
  <si>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</si>
  <si>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</si>
  <si>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</si>
  <si>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</si>
  <si>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</si>
  <si>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</si>
  <si>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</si>
  <si>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</si>
  <si>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</si>
  <si>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</si>
  <si>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</si>
  <si>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</si>
  <si>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</si>
  <si>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</si>
  <si>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</si>
  <si>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</si>
  <si>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</si>
  <si>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</si>
  <si>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</si>
  <si>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</si>
  <si>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</si>
  <si>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</si>
  <si>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</si>
  <si>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</si>
  <si>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</si>
  <si>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</si>
  <si>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</si>
  <si>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</si>
  <si>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</si>
  <si>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</si>
  <si>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</si>
  <si>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</si>
  <si>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</si>
  <si>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</si>
  <si>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</si>
  <si>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</si>
  <si>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</si>
  <si>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</si>
  <si>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</si>
  <si>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</si>
  <si>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</si>
  <si>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</si>
  <si>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</si>
  <si>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</si>
  <si>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</si>
  <si>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</si>
  <si>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</si>
  <si>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</si>
  <si>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</si>
  <si>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</si>
  <si>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</si>
  <si>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</si>
  <si>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</si>
  <si>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</si>
  <si>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</si>
  <si>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</si>
  <si>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</si>
  <si>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</si>
  <si>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</si>
  <si>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</si>
  <si>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</si>
  <si>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</si>
  <si>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</si>
  <si>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</si>
  <si>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</si>
  <si>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</si>
  <si>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</si>
  <si>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</si>
  <si>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</si>
  <si>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</si>
  <si>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</si>
  <si>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</si>
  <si>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</si>
  <si>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</si>
  <si>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</si>
  <si>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</si>
  <si>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</si>
  <si>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</si>
  <si>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</si>
  <si>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</si>
  <si>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</si>
  <si>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</si>
  <si>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</si>
  <si>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</si>
  <si>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</si>
  <si>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</si>
  <si>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</si>
  <si>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</si>
  <si>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</si>
  <si>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</si>
  <si>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</si>
  <si>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</si>
  <si>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</si>
  <si>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</si>
  <si>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</si>
  <si>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</si>
  <si>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</si>
  <si>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</si>
  <si>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</si>
  <si>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</si>
  <si>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</si>
  <si>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</si>
  <si>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</si>
  <si>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</si>
  <si>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</si>
  <si>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</si>
  <si>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</si>
  <si>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</si>
  <si>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</si>
  <si>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</si>
  <si>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</si>
  <si>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</si>
  <si>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</si>
  <si>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</si>
  <si>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</si>
  <si>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</si>
  <si>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</si>
  <si>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</si>
  <si>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</si>
  <si>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</si>
  <si>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</si>
  <si>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</si>
  <si>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</si>
  <si>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</si>
  <si>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</si>
  <si>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</si>
  <si>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</si>
  <si>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</si>
  <si>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</si>
  <si>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</si>
  <si>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</si>
  <si>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</si>
  <si>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</si>
  <si>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</si>
  <si>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</si>
  <si>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</si>
  <si>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</si>
  <si>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</si>
  <si>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</si>
  <si>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</si>
  <si>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</si>
  <si>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</si>
  <si>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</si>
  <si>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</si>
  <si>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</si>
  <si>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</si>
  <si>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</si>
  <si>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</si>
  <si>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</si>
  <si>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</si>
  <si>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</si>
  <si>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</si>
  <si>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</si>
  <si>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</si>
  <si>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</si>
  <si>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</si>
  <si>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</si>
  <si>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</si>
  <si>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</si>
  <si>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</si>
  <si>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</si>
  <si>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</si>
  <si>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</si>
  <si>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</si>
  <si>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</si>
  <si>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</si>
  <si>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</si>
  <si>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</si>
  <si>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</si>
  <si>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</si>
  <si>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</si>
  <si>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</si>
  <si>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</si>
  <si>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</si>
  <si>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</si>
  <si>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</si>
  <si>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</si>
  <si>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</si>
  <si>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</si>
  <si>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</si>
  <si>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</si>
  <si>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</si>
  <si>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</si>
  <si>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</si>
  <si>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</si>
  <si>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</si>
  <si>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</si>
  <si>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</si>
  <si>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</si>
  <si>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</si>
  <si>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</si>
  <si>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</si>
  <si>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</si>
  <si>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</si>
  <si>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</si>
  <si>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</si>
  <si>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</si>
  <si>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</si>
  <si>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</si>
  <si>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</si>
  <si>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</si>
  <si>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</si>
  <si>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</si>
  <si>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</si>
  <si>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</si>
  <si>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</si>
  <si>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</si>
  <si>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</si>
  <si>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</si>
  <si>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</si>
  <si>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</si>
  <si>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</si>
  <si>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</si>
  <si>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</si>
  <si>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</si>
  <si>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</si>
  <si>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</si>
  <si>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</si>
  <si>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</si>
  <si>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</si>
  <si>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</si>
  <si>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</si>
  <si>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</si>
  <si>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</si>
  <si>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</si>
  <si>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</si>
  <si>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</si>
  <si>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</si>
  <si>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</si>
  <si>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</si>
  <si>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</si>
  <si>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</si>
  <si>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</si>
  <si>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</si>
  <si>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</si>
  <si>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</si>
  <si>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</si>
  <si>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</si>
  <si>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</si>
  <si>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</si>
  <si>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</si>
  <si>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</si>
  <si>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</si>
  <si>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</si>
  <si>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</si>
  <si>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</si>
  <si>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</si>
  <si>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</si>
  <si>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</si>
  <si>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</si>
  <si>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</si>
  <si>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</si>
  <si>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</si>
  <si>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</si>
  <si>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</si>
  <si>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</si>
  <si>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</si>
  <si>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</si>
  <si>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</si>
  <si>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</si>
  <si>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</si>
  <si>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</si>
  <si>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</si>
  <si>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</si>
  <si>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</si>
  <si>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</si>
  <si>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</si>
  <si>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</si>
  <si>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</si>
  <si>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</si>
  <si>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</si>
  <si>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</si>
  <si>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</si>
  <si>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</si>
  <si>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</si>
  <si>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</si>
  <si>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</si>
  <si>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</si>
  <si>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</si>
  <si>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</si>
  <si>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</si>
  <si>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</si>
  <si>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</si>
  <si>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</si>
  <si>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</si>
  <si>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</si>
  <si>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</si>
  <si>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</si>
  <si>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</si>
  <si>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</si>
  <si>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</si>
  <si>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</si>
  <si>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</si>
  <si>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</si>
  <si>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</si>
  <si>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</si>
  <si>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</si>
  <si>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</si>
  <si>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</si>
  <si>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</si>
  <si>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</si>
  <si>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</si>
  <si>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</si>
  <si>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</si>
  <si>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</si>
  <si>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</si>
  <si>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</si>
  <si>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</si>
  <si>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</si>
  <si>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</si>
  <si>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</si>
  <si>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</si>
  <si>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</si>
  <si>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</si>
  <si>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</si>
  <si>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</si>
  <si>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</si>
  <si>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</si>
  <si>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</si>
  <si>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</si>
  <si>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</si>
  <si>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</si>
  <si>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</si>
  <si>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</si>
  <si>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</si>
  <si>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</si>
  <si>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</si>
  <si>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</si>
  <si>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</si>
  <si>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</si>
  <si>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</si>
  <si>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</si>
  <si>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</si>
  <si>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</si>
  <si>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</si>
  <si>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</si>
  <si>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</si>
  <si>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</si>
  <si>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</si>
  <si>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</si>
  <si>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</si>
  <si>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</si>
  <si>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</si>
  <si>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</si>
  <si>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</si>
  <si>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</si>
  <si>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</si>
  <si>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</si>
  <si>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</si>
  <si>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</si>
  <si>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</si>
  <si>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</si>
  <si>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</si>
  <si>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</si>
  <si>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</si>
  <si>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</si>
  <si>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</si>
  <si>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</si>
  <si>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</si>
  <si>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</si>
  <si>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</si>
  <si>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</si>
  <si>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</si>
  <si>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</si>
  <si>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</si>
  <si>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</si>
  <si>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</si>
  <si>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</si>
  <si>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</si>
  <si>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</si>
  <si>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</si>
  <si>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</si>
  <si>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</si>
  <si>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</si>
  <si>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</si>
  <si>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</si>
  <si>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</si>
  <si>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</si>
  <si>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</si>
  <si>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</si>
  <si>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</si>
  <si>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</si>
  <si>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</si>
  <si>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</si>
  <si>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</si>
  <si>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</si>
  <si>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</si>
  <si>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</si>
  <si>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</si>
  <si>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</si>
  <si>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</si>
  <si>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</si>
  <si>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</si>
  <si>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</si>
  <si>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</si>
  <si>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</si>
  <si>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</si>
  <si>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</si>
  <si>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</si>
  <si>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</si>
  <si>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</si>
  <si>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</si>
  <si>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</si>
  <si>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</si>
  <si>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</si>
  <si>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</si>
  <si>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</si>
  <si>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</si>
  <si>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</si>
  <si>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</si>
  <si>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</si>
  <si>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</si>
  <si>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</si>
  <si>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</si>
  <si>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</si>
  <si>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</si>
  <si>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</si>
  <si>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</si>
  <si>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</si>
  <si>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</si>
  <si>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</si>
  <si>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</si>
  <si>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</si>
  <si>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</si>
  <si>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</si>
  <si>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</si>
  <si>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</si>
  <si>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</si>
  <si>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</si>
  <si>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</si>
  <si>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</si>
  <si>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</si>
  <si>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</si>
  <si>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</si>
  <si>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</si>
  <si>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</si>
  <si>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</si>
  <si>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</si>
  <si>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</si>
  <si>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</si>
  <si>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</si>
  <si>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</si>
  <si>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</si>
  <si>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</si>
  <si>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</si>
  <si>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</si>
  <si>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</si>
  <si>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</si>
  <si>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</si>
  <si>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</si>
  <si>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</si>
  <si>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</si>
  <si>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</si>
  <si>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</si>
  <si>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</si>
  <si>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</si>
  <si>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</si>
  <si>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</si>
  <si>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</si>
  <si>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</si>
  <si>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</si>
  <si>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</si>
  <si>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</si>
  <si>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</si>
  <si>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</si>
  <si>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</si>
  <si>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</si>
  <si>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</si>
  <si>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</si>
  <si>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</si>
  <si>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</si>
  <si>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</si>
  <si>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</si>
  <si>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</si>
  <si>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</si>
  <si>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</si>
  <si>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</si>
  <si>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</si>
  <si>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</si>
  <si>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</si>
  <si>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</si>
  <si>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</si>
  <si>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</si>
  <si>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</si>
  <si>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</si>
  <si>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</si>
  <si>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</si>
  <si>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</si>
  <si>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</si>
  <si>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</si>
  <si>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</si>
  <si>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</si>
  <si>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</si>
  <si>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</si>
  <si>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</si>
  <si>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</si>
  <si>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</si>
  <si>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</si>
  <si>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</si>
  <si>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</si>
  <si>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</si>
  <si>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</si>
  <si>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</si>
  <si>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</si>
  <si>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</si>
  <si>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</si>
  <si>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</si>
  <si>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</si>
  <si>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</si>
  <si>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</si>
  <si>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</si>
  <si>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</si>
  <si>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</si>
  <si>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</si>
  <si>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</si>
  <si>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</si>
  <si>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</si>
  <si>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</si>
  <si>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</si>
  <si>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</si>
  <si>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</si>
  <si>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</si>
  <si>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</si>
  <si>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</si>
  <si>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</si>
  <si>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</si>
  <si>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</si>
  <si>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</si>
  <si>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</si>
  <si>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</si>
  <si>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</si>
  <si>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</si>
  <si>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</si>
  <si>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</si>
  <si>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</si>
  <si>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</si>
  <si>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</si>
  <si>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</si>
  <si>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</si>
  <si>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</si>
  <si>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</si>
  <si>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</si>
  <si>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</si>
  <si>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</si>
  <si>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</si>
  <si>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</si>
  <si>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</si>
  <si>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</si>
  <si>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</si>
  <si>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</si>
  <si>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</si>
  <si>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</si>
  <si>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</si>
  <si>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</si>
  <si>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</si>
  <si>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</si>
  <si>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</si>
  <si>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</si>
  <si>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</si>
  <si>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</si>
  <si>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</si>
  <si>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</si>
  <si>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</si>
  <si>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</si>
  <si>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</si>
  <si>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</si>
  <si>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</si>
  <si>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</si>
  <si>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</si>
  <si>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</si>
  <si>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</si>
  <si>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</si>
  <si>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</si>
  <si>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</si>
  <si>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</si>
  <si>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</si>
  <si>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</si>
  <si>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</si>
  <si>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</si>
  <si>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</si>
  <si>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</si>
  <si>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</si>
  <si>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</si>
  <si>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</si>
  <si>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</si>
  <si>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</si>
  <si>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</si>
  <si>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</si>
  <si>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</si>
  <si>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</si>
  <si>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</si>
  <si>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</si>
  <si>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</si>
  <si>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</si>
  <si>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</si>
  <si>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</si>
  <si>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</si>
  <si>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</si>
  <si>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</si>
  <si>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</si>
  <si>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</si>
  <si>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</si>
  <si>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</si>
  <si>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</si>
  <si>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</si>
  <si>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</si>
  <si>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</si>
  <si>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</si>
  <si>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</si>
  <si>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</si>
  <si>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</si>
  <si>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</si>
  <si>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</si>
  <si>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</si>
  <si>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</si>
  <si>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</si>
  <si>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</si>
  <si>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</si>
  <si>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</si>
  <si>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</si>
  <si>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</si>
  <si>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</si>
  <si>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</si>
  <si>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</si>
  <si>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</si>
  <si>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</si>
  <si>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</si>
  <si>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</si>
  <si>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</si>
  <si>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</si>
  <si>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</si>
  <si>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</si>
  <si>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</si>
  <si>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</si>
  <si>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</si>
  <si>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</si>
  <si>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</si>
  <si>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</si>
  <si>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</si>
  <si>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</si>
  <si>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</si>
  <si>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</si>
  <si>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</si>
  <si>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</si>
  <si>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</si>
  <si>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</si>
  <si>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</si>
  <si>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</si>
  <si>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</si>
  <si>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</si>
  <si>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</si>
  <si>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</si>
  <si>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</si>
  <si>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</si>
  <si>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</si>
  <si>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</si>
  <si>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</si>
  <si>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</si>
  <si>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</si>
  <si>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</si>
  <si>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</si>
  <si>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</si>
  <si>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</si>
  <si>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</si>
  <si>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</si>
  <si>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</si>
  <si>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</si>
  <si>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</si>
  <si>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</si>
  <si>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</si>
  <si>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</si>
  <si>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</si>
  <si>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</si>
  <si>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</si>
  <si>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</si>
  <si>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</si>
  <si>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</si>
  <si>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</si>
  <si>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</si>
  <si>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</si>
  <si>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</si>
  <si>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</si>
  <si>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</si>
  <si>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</si>
  <si>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</si>
  <si>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</si>
  <si>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</si>
  <si>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</si>
  <si>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</si>
  <si>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</si>
  <si>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</si>
  <si>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</si>
  <si>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</si>
  <si>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</si>
  <si>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</si>
  <si>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</si>
  <si>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</si>
  <si>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</si>
  <si>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</si>
  <si>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</si>
  <si>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</si>
  <si>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</si>
  <si>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</si>
  <si>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</si>
  <si>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</si>
  <si>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</si>
  <si>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</si>
  <si>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</si>
  <si>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</si>
  <si>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</si>
  <si>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</si>
  <si>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</si>
  <si>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</si>
  <si>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</si>
  <si>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</si>
  <si>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</si>
  <si>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</si>
  <si>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</si>
  <si>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</si>
  <si>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</si>
  <si>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</si>
  <si>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</si>
  <si>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</si>
  <si>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</si>
  <si>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</si>
  <si>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</si>
  <si>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</si>
  <si>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</si>
  <si>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</si>
  <si>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</si>
  <si>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</si>
  <si>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</si>
  <si>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</si>
  <si>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</si>
  <si>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</si>
  <si>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</si>
  <si>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</si>
  <si>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</si>
  <si>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</si>
  <si>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</si>
  <si>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</si>
  <si>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</si>
  <si>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</si>
  <si>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</si>
  <si>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</si>
  <si>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</si>
  <si>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</si>
  <si>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</si>
  <si>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</si>
  <si>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</si>
  <si>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</si>
  <si>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</si>
  <si>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</si>
  <si>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</si>
  <si>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</si>
  <si>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</si>
  <si>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</si>
  <si>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</si>
  <si>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</si>
  <si>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</si>
  <si>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</si>
  <si>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</si>
  <si>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</si>
  <si>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</si>
  <si>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</si>
  <si>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</si>
  <si>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</si>
  <si>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</si>
  <si>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</si>
  <si>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</si>
  <si>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</si>
  <si>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</si>
  <si>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</si>
  <si>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</si>
  <si>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</si>
  <si>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</si>
  <si>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</si>
  <si>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</si>
  <si>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</si>
  <si>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</si>
  <si>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</si>
  <si>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</si>
  <si>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</si>
  <si>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</si>
  <si>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</si>
  <si>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</si>
  <si>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</si>
  <si>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</si>
  <si>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</si>
  <si>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</si>
  <si>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</si>
  <si>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</si>
  <si>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</si>
  <si>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</si>
  <si>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</si>
  <si>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</si>
  <si>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</si>
  <si>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</si>
  <si>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</si>
  <si>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</si>
  <si>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</si>
  <si>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</si>
  <si>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</si>
  <si>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</si>
  <si>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</si>
  <si>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</si>
  <si>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</si>
  <si>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</si>
  <si>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</si>
  <si>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</si>
  <si>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</si>
  <si>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</si>
  <si>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</si>
  <si>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</si>
  <si>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</si>
  <si>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</si>
  <si>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</si>
  <si>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</si>
  <si>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</si>
  <si>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</si>
  <si>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</si>
  <si>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</si>
  <si>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</si>
  <si>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</si>
  <si>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</si>
  <si>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</si>
  <si>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</si>
  <si>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</si>
  <si>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</si>
  <si>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</si>
  <si>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</si>
  <si>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</si>
  <si>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</si>
  <si>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</si>
  <si>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</si>
  <si>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</si>
  <si>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</si>
  <si>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</si>
  <si>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</si>
  <si>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</si>
  <si>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</si>
  <si>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</si>
  <si>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</si>
  <si>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</si>
  <si>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</si>
  <si>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</si>
  <si>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</si>
  <si>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</si>
  <si>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</si>
  <si>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</si>
  <si>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</si>
  <si>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</si>
  <si>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</si>
  <si>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</si>
  <si>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</si>
  <si>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</si>
  <si>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</si>
  <si>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</si>
  <si>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</si>
  <si>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</si>
  <si>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</si>
  <si>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</si>
  <si>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</si>
  <si>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</si>
  <si>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</si>
  <si>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</si>
  <si>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</si>
  <si>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</si>
  <si>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</si>
  <si>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</si>
  <si>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</si>
  <si>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</si>
  <si>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</si>
  <si>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</si>
  <si>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</si>
  <si>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</si>
  <si>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</si>
  <si>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</si>
  <si>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</si>
  <si>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</si>
  <si>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</si>
  <si>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</si>
  <si>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</si>
  <si>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</si>
  <si>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</si>
  <si>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</si>
  <si>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</si>
  <si>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</si>
  <si>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</si>
  <si>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</si>
  <si>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</si>
  <si>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</si>
  <si>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</si>
  <si>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</si>
  <si>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</si>
  <si>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</si>
  <si>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</si>
  <si>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</si>
  <si>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</si>
  <si>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</si>
  <si>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</si>
  <si>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</si>
  <si>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</si>
  <si>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</si>
  <si>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</si>
  <si>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</si>
  <si>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</si>
  <si>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</si>
  <si>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</si>
  <si>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</si>
  <si>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</si>
  <si>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</si>
  <si>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</si>
  <si>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</si>
  <si>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</si>
  <si>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</si>
  <si>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</si>
  <si>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</si>
  <si>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</si>
  <si>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</si>
  <si>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</si>
  <si>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</si>
  <si>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</si>
  <si>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</si>
  <si>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</si>
  <si>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</si>
  <si>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</si>
  <si>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</si>
  <si>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</si>
  <si>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</si>
  <si>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</si>
  <si>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</si>
  <si>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</si>
  <si>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</si>
  <si>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</si>
  <si>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</si>
  <si>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</si>
  <si>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</si>
  <si>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</si>
  <si>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</si>
  <si>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</si>
  <si>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</si>
  <si>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</si>
  <si>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</si>
  <si>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</si>
  <si>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</si>
  <si>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</si>
  <si>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</si>
  <si>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</si>
  <si>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</si>
  <si>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</si>
  <si>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</si>
  <si>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</si>
  <si>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</si>
  <si>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</si>
  <si>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</si>
  <si>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</si>
  <si>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</si>
  <si>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</si>
  <si>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</si>
  <si>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</si>
  <si>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</si>
  <si>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</si>
  <si>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</si>
  <si>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</si>
  <si>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</si>
  <si>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</si>
  <si>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</si>
  <si>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</si>
  <si>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</si>
  <si>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</si>
  <si>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</si>
  <si>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</si>
  <si>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</si>
  <si>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</si>
  <si>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</si>
  <si>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</si>
  <si>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</si>
  <si>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</si>
  <si>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</si>
  <si>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</si>
  <si>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</si>
  <si>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</si>
  <si>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</si>
  <si>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</si>
  <si>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</si>
  <si>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</si>
  <si>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</si>
  <si>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</si>
  <si>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</si>
  <si>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</si>
  <si>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</si>
  <si>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</si>
  <si>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</si>
  <si>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</si>
  <si>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</si>
  <si>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</si>
  <si>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</si>
  <si>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</si>
  <si>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</si>
  <si>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</si>
  <si>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</si>
  <si>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</si>
  <si>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</si>
  <si>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</si>
  <si>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</si>
  <si>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</si>
  <si>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</si>
  <si>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</si>
  <si>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</si>
  <si>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</si>
  <si>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</si>
  <si>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</si>
  <si>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</si>
  <si>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</si>
  <si>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</si>
  <si>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</si>
  <si>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</si>
  <si>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</si>
  <si>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</si>
  <si>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</si>
  <si>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</si>
  <si>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</si>
  <si>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</si>
  <si>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</si>
  <si>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</si>
  <si>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</si>
  <si>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</si>
  <si>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</si>
  <si>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</si>
  <si>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</si>
  <si>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</si>
  <si>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</si>
  <si>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</si>
  <si>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</si>
  <si>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</si>
  <si>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</si>
  <si>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</si>
  <si>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</si>
  <si>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</si>
  <si>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</si>
  <si>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</si>
  <si>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</si>
  <si>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</si>
  <si>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</si>
  <si>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</si>
  <si>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</si>
  <si>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</si>
  <si>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</si>
  <si>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</si>
  <si>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</si>
  <si>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</si>
  <si>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</si>
  <si>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</si>
  <si>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</si>
  <si>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</si>
  <si>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</si>
  <si>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</si>
  <si>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</si>
  <si>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</si>
  <si>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</si>
  <si>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</si>
  <si>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</si>
  <si>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</si>
  <si>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</si>
  <si>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</si>
  <si>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</si>
  <si>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</si>
  <si>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</si>
  <si>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</si>
  <si>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</si>
  <si>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</si>
  <si>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</si>
  <si>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</si>
  <si>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</si>
  <si>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</si>
  <si>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</si>
  <si>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</si>
  <si>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</si>
  <si>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</si>
  <si>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</si>
  <si>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</si>
  <si>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</si>
  <si>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</si>
  <si>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</si>
  <si>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</si>
  <si>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</si>
  <si>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</si>
  <si>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</si>
  <si>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</si>
  <si>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</si>
  <si>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</si>
  <si>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</si>
  <si>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</si>
  <si>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</si>
  <si>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</si>
  <si>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</si>
  <si>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</si>
  <si>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</si>
  <si>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</si>
  <si>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</si>
  <si>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</si>
  <si>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</si>
  <si>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</si>
  <si>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</si>
  <si>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</si>
  <si>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</si>
  <si>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</si>
  <si>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</si>
  <si>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</si>
  <si>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</si>
  <si>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</si>
  <si>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</si>
  <si>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</si>
  <si>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</si>
  <si>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</si>
  <si>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</si>
  <si>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</si>
  <si>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</si>
  <si>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</si>
  <si>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</si>
  <si>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</si>
  <si>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</si>
  <si>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</si>
  <si>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</si>
  <si>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</si>
  <si>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</si>
  <si>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</si>
  <si>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</si>
  <si>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</si>
  <si>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</si>
  <si>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</si>
  <si>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</si>
  <si>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</si>
  <si>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</si>
  <si>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</si>
  <si>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</si>
  <si>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</si>
  <si>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</si>
  <si>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</si>
  <si>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</si>
  <si>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</si>
  <si>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</si>
  <si>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</si>
  <si>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</si>
  <si>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</si>
  <si>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</si>
  <si>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</si>
  <si>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</si>
  <si>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</si>
  <si>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</si>
  <si>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</si>
  <si>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</si>
  <si>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</si>
  <si>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</si>
  <si>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</si>
  <si>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</si>
  <si>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</si>
  <si>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</si>
  <si>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</si>
  <si>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</si>
  <si>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</si>
  <si>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</si>
  <si>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</si>
  <si>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</si>
  <si>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</si>
  <si>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</si>
  <si>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</si>
  <si>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</si>
  <si>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</si>
  <si>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</si>
  <si>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</si>
  <si>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</si>
  <si>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</si>
  <si>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</si>
  <si>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</si>
  <si>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</si>
  <si>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</si>
  <si>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</si>
  <si>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</si>
  <si>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</si>
  <si>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</si>
  <si>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</si>
  <si>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</si>
  <si>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</si>
  <si>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</si>
  <si>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</si>
  <si>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</si>
  <si>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</si>
  <si>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</si>
  <si>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</si>
  <si>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</si>
  <si>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</si>
  <si>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</si>
  <si>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</si>
  <si>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</si>
  <si>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</si>
  <si>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</si>
  <si>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</si>
  <si>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</si>
  <si>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</si>
  <si>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</si>
  <si>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</si>
  <si>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</si>
  <si>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</si>
  <si>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</si>
  <si>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</si>
  <si>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</si>
  <si>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</si>
  <si>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</si>
  <si>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</si>
  <si>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</si>
  <si>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</si>
  <si>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</si>
  <si>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</si>
  <si>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</si>
  <si>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</si>
  <si>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</si>
  <si>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</si>
  <si>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</si>
  <si>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</si>
  <si>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</si>
  <si>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</si>
  <si>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</si>
  <si>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</si>
  <si>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</si>
  <si>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</si>
  <si>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</si>
  <si>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</si>
  <si>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</si>
  <si>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</si>
  <si>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</si>
  <si>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</si>
  <si>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</si>
  <si>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</si>
  <si>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</si>
  <si>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</si>
  <si>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</si>
  <si>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</si>
  <si>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</si>
  <si>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</si>
  <si>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</si>
  <si>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</si>
  <si>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</si>
  <si>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</si>
  <si>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</si>
  <si>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</si>
  <si>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</si>
  <si>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</si>
  <si>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</si>
  <si>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</si>
  <si>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</si>
  <si>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</si>
  <si>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</si>
  <si>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</si>
  <si>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</si>
  <si>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</si>
  <si>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</si>
  <si>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</si>
  <si>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</si>
  <si>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</si>
  <si>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</si>
  <si>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</si>
  <si>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</si>
  <si>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</si>
  <si>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</si>
  <si>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</si>
  <si>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</si>
  <si>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</si>
  <si>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</si>
  <si>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</si>
  <si>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</si>
  <si>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</si>
  <si>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</si>
  <si>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</si>
  <si>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</si>
  <si>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</si>
  <si>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</si>
  <si>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</si>
  <si>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</si>
  <si>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</si>
  <si>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</si>
  <si>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</si>
  <si>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</si>
  <si>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</si>
  <si>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</si>
  <si>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</si>
  <si>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</si>
  <si>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</si>
  <si>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</si>
  <si>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</si>
  <si>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</si>
  <si>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</si>
  <si>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</si>
  <si>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</si>
  <si>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</si>
  <si>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</si>
  <si>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</si>
  <si>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</si>
  <si>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</si>
  <si>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</si>
  <si>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</si>
  <si>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</si>
  <si>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</si>
  <si>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</si>
  <si>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</si>
  <si>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</si>
  <si>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</si>
  <si>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</si>
  <si>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</si>
  <si>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</si>
  <si>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</si>
  <si>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</si>
  <si>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</si>
  <si>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</si>
  <si>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</si>
  <si>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</si>
  <si>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</si>
  <si>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</si>
  <si>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</si>
  <si>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</si>
  <si>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</si>
  <si>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</si>
  <si>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</si>
  <si>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</si>
  <si>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</si>
  <si>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</si>
  <si>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</si>
  <si>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</si>
  <si>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</si>
  <si>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</si>
  <si>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</si>
  <si>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</si>
  <si>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</si>
  <si>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</si>
  <si>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</si>
  <si>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</si>
  <si>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</si>
  <si>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</si>
  <si>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</si>
  <si>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</si>
  <si>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</si>
  <si>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</si>
  <si>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</si>
  <si>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</si>
  <si>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</si>
  <si>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</si>
  <si>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</si>
  <si>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</si>
  <si>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</si>
  <si>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</si>
  <si>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</si>
  <si>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</si>
  <si>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</si>
  <si>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</si>
  <si>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</si>
  <si>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</si>
  <si>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</si>
  <si>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</si>
  <si>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</si>
  <si>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</si>
  <si>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</si>
  <si>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</si>
  <si>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</si>
  <si>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</si>
  <si>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</si>
  <si>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</si>
  <si>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</si>
  <si>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</si>
  <si>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</si>
  <si>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</si>
  <si>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</si>
  <si>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</si>
  <si>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</si>
  <si>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</si>
  <si>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</si>
  <si>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</si>
  <si>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</si>
  <si>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</si>
  <si>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</si>
  <si>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</si>
  <si>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</si>
  <si>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</si>
  <si>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</si>
  <si>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</si>
  <si>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</si>
  <si>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</si>
  <si>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</si>
  <si>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</si>
  <si>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</si>
  <si>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</si>
  <si>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</si>
  <si>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</si>
  <si>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</si>
  <si>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</si>
  <si>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</si>
  <si>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</si>
  <si>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</si>
  <si>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</si>
  <si>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</si>
  <si>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</si>
  <si>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</si>
  <si>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</si>
  <si>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</si>
  <si>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</si>
  <si>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</si>
  <si>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</si>
  <si>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</si>
  <si>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</si>
  <si>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</si>
  <si>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</si>
  <si>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</si>
  <si>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</si>
  <si>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</si>
  <si>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</si>
  <si>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</si>
  <si>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</si>
  <si>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</si>
  <si>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</si>
  <si>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</si>
  <si>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</si>
  <si>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</si>
  <si>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</si>
  <si>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</si>
  <si>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</si>
  <si>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</si>
  <si>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</si>
  <si>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</si>
  <si>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</si>
  <si>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</si>
  <si>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</si>
  <si>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</si>
  <si>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</si>
  <si>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</si>
  <si>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</si>
  <si>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</si>
  <si>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</si>
  <si>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</si>
  <si>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</si>
  <si>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</si>
  <si>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</si>
  <si>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</si>
  <si>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</si>
  <si>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</si>
  <si>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</si>
  <si>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</si>
  <si>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</si>
  <si>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</si>
  <si>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</si>
  <si>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</si>
  <si>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</si>
  <si>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</si>
  <si>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</si>
  <si>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</si>
  <si>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</si>
  <si>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</si>
  <si>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</si>
  <si>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</si>
  <si>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</si>
  <si>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</si>
  <si>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</si>
  <si>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</si>
  <si>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</si>
  <si>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</si>
  <si>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</si>
  <si>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</si>
  <si>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</si>
  <si>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</si>
  <si>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</si>
  <si>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</si>
  <si>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</si>
  <si>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</si>
  <si>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</si>
  <si>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</si>
  <si>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</si>
  <si>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</si>
  <si>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</si>
  <si>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</si>
  <si>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</si>
  <si>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</si>
  <si>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</si>
  <si>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</si>
  <si>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</si>
  <si>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</si>
  <si>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</si>
  <si>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</si>
  <si>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</si>
  <si>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</si>
  <si>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</si>
  <si>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</si>
  <si>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</si>
  <si>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</si>
  <si>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</si>
  <si>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</si>
  <si>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</si>
  <si>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</si>
  <si>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</si>
  <si>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</si>
  <si>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</si>
  <si>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</si>
  <si>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</si>
  <si>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</si>
  <si>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</si>
  <si>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</si>
  <si>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</si>
  <si>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</si>
  <si>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</si>
  <si>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</si>
  <si>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</si>
  <si>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</si>
  <si>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</si>
  <si>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</si>
  <si>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</si>
  <si>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</si>
  <si>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</si>
  <si>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</si>
  <si>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</si>
  <si>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</si>
  <si>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</si>
  <si>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</si>
  <si>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</si>
  <si>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</si>
  <si>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</si>
  <si>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</si>
  <si>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</si>
  <si>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</si>
  <si>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</si>
  <si>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</si>
  <si>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</si>
  <si>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</si>
  <si>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</si>
  <si>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</si>
  <si>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</si>
  <si>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</si>
  <si>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</si>
  <si>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</si>
  <si>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</si>
  <si>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</si>
  <si>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</si>
  <si>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</si>
  <si>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</si>
  <si>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</si>
  <si>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</si>
  <si>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</si>
  <si>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</si>
  <si>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</si>
  <si>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</si>
  <si>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</si>
  <si>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</si>
  <si>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</si>
  <si>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</si>
  <si>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</si>
  <si>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</si>
  <si>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</si>
  <si>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</si>
  <si>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</si>
  <si>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</si>
  <si>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</si>
  <si>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</si>
  <si>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</si>
  <si>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</si>
  <si>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</si>
  <si>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</si>
  <si>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</si>
  <si>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</si>
  <si>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</si>
  <si>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</si>
  <si>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</si>
  <si>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</si>
  <si>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</si>
  <si>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</si>
  <si>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</si>
  <si>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</si>
  <si>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</si>
  <si>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</si>
  <si>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</si>
  <si>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</si>
  <si>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</si>
  <si>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</si>
  <si>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</si>
  <si>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</si>
  <si>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</si>
  <si>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</si>
  <si>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</si>
  <si>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</si>
  <si>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</si>
  <si>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</si>
  <si>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</si>
  <si>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</si>
  <si>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</si>
  <si>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</si>
  <si>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</si>
  <si>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</si>
  <si>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</si>
  <si>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</si>
  <si>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</si>
  <si>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</si>
  <si>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</si>
  <si>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</si>
  <si>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</si>
  <si>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</si>
  <si>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</si>
  <si>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</si>
  <si>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</si>
  <si>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</si>
  <si>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</si>
  <si>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</si>
  <si>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</si>
  <si>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</si>
  <si>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</si>
  <si>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</si>
  <si>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</si>
  <si>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</si>
  <si>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</si>
  <si>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</si>
  <si>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</si>
  <si>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</si>
  <si>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</si>
  <si>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</si>
  <si>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</si>
  <si>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</si>
  <si>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</si>
  <si>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</si>
  <si>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</si>
  <si>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</si>
  <si>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</si>
  <si>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</si>
  <si>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</si>
  <si>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</si>
  <si>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</si>
  <si>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</si>
  <si>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</si>
  <si>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</si>
  <si>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</si>
  <si>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</si>
  <si>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</si>
  <si>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</si>
  <si>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</si>
  <si>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</si>
  <si>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</si>
  <si>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</si>
  <si>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</si>
  <si>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</si>
  <si>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</si>
  <si>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</si>
  <si>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</si>
  <si>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</si>
  <si>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</si>
  <si>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</si>
  <si>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</si>
  <si>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</si>
  <si>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</si>
  <si>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</si>
  <si>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</si>
  <si>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</si>
  <si>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</si>
  <si>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</si>
  <si>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</si>
  <si>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</si>
  <si>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</si>
  <si>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</si>
  <si>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</si>
  <si>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</si>
  <si>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</si>
  <si>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</si>
  <si>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</si>
  <si>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</si>
  <si>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</si>
  <si>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</si>
  <si>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</si>
  <si>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</si>
  <si>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</si>
  <si>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</si>
  <si>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</si>
  <si>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</si>
  <si>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</si>
  <si>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</si>
  <si>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</si>
  <si>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</si>
  <si>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</si>
  <si>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</si>
  <si>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</si>
  <si>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</si>
  <si>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</si>
  <si>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</si>
  <si>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</si>
  <si>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</si>
  <si>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</si>
  <si>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</si>
  <si>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</si>
  <si>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</si>
  <si>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</si>
  <si>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</si>
  <si>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</si>
  <si>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</si>
  <si>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</si>
  <si>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</si>
  <si>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</si>
  <si>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</si>
  <si>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</si>
  <si>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</si>
  <si>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</si>
  <si>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</si>
  <si>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</si>
  <si>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</si>
  <si>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</si>
  <si>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</si>
  <si>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</si>
  <si>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</si>
  <si>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</si>
  <si>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</si>
  <si>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</si>
  <si>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</si>
  <si>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</si>
  <si>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</si>
  <si>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</si>
  <si>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</si>
  <si>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</si>
  <si>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</si>
  <si>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</si>
  <si>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</si>
  <si>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</si>
  <si>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</si>
  <si>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</si>
  <si>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</si>
  <si>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</si>
  <si>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</si>
  <si>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</si>
  <si>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</si>
  <si>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</si>
  <si>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</si>
  <si>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</si>
  <si>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</si>
  <si>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</si>
  <si>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</si>
  <si>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</si>
  <si>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</si>
  <si>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</si>
  <si>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</si>
  <si>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</si>
  <si>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</si>
  <si>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</si>
  <si>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</si>
  <si>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</si>
  <si>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</si>
  <si>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</si>
  <si>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</si>
  <si>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</si>
  <si>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</si>
  <si>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</si>
  <si>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</si>
  <si>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</si>
  <si>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</si>
  <si>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</si>
  <si>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</si>
  <si>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</si>
  <si>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</si>
  <si>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</si>
  <si>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</si>
  <si>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</si>
  <si>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</si>
  <si>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</si>
  <si>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</si>
  <si>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</si>
  <si>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</si>
  <si>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</si>
  <si>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</si>
  <si>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</si>
  <si>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</si>
  <si>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</si>
  <si>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</si>
  <si>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</si>
  <si>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</si>
  <si>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</si>
  <si>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</si>
  <si>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</si>
  <si>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</si>
  <si>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</si>
  <si>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</si>
  <si>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</si>
  <si>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</si>
  <si>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</si>
  <si>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</si>
  <si>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</si>
  <si>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</si>
  <si>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</si>
  <si>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</si>
  <si>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</si>
  <si>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</si>
  <si>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</si>
  <si>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</si>
  <si>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</si>
  <si>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</si>
  <si>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</si>
  <si>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</si>
  <si>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</si>
  <si>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</si>
  <si>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</si>
  <si>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</si>
  <si>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</si>
  <si>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</si>
  <si>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</si>
  <si>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</si>
  <si>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</si>
  <si>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</si>
  <si>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</si>
  <si>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</si>
  <si>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</si>
  <si>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</si>
  <si>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</si>
  <si>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</si>
  <si>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</si>
  <si>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</si>
  <si>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</si>
  <si>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</si>
  <si>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</si>
  <si>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</si>
  <si>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</si>
  <si>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</si>
  <si>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</si>
  <si>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</si>
  <si>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</si>
  <si>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</si>
  <si>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</si>
  <si>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</si>
  <si>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</si>
  <si>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</si>
  <si>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</si>
  <si>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</si>
  <si>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</si>
  <si>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</si>
  <si>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</si>
  <si>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</si>
  <si>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</si>
  <si>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</si>
  <si>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</si>
  <si>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</si>
  <si>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</si>
  <si>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</si>
  <si>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</si>
  <si>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</si>
  <si>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</si>
  <si>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</si>
  <si>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</si>
  <si>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</si>
  <si>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</si>
  <si>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</si>
  <si>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</si>
  <si>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</si>
  <si>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</si>
  <si>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</si>
  <si>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</si>
  <si>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</si>
  <si>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</si>
  <si>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</si>
  <si>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</si>
  <si>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</si>
  <si>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</si>
  <si>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</si>
  <si>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</si>
  <si>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</si>
  <si>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</si>
  <si>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</si>
  <si>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</si>
  <si>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</si>
  <si>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</si>
  <si>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</si>
  <si>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</si>
  <si>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</si>
  <si>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</si>
  <si>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</si>
  <si>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</si>
  <si>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</si>
  <si>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</si>
  <si>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</si>
  <si>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</si>
  <si>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</si>
  <si>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</si>
  <si>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</si>
  <si>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</si>
  <si>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</si>
  <si>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</si>
  <si>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</si>
  <si>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</si>
  <si>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</si>
  <si>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</si>
  <si>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</si>
  <si>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</si>
  <si>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</si>
  <si>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</si>
  <si>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</si>
  <si>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</si>
  <si>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</si>
  <si>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</si>
  <si>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</si>
  <si>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</si>
  <si>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</si>
  <si>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</si>
  <si>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</si>
  <si>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</si>
  <si>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</si>
  <si>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</si>
  <si>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</si>
  <si>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</si>
  <si>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</si>
  <si>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</si>
  <si>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</si>
  <si>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</si>
  <si>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</si>
  <si>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</si>
  <si>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</si>
  <si>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</si>
  <si>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</si>
  <si>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</si>
  <si>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</si>
  <si>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</si>
  <si>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</si>
  <si>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</si>
  <si>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</si>
  <si>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</si>
  <si>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</si>
  <si>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</si>
  <si>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</si>
  <si>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</si>
  <si>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</si>
  <si>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</si>
  <si>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</si>
  <si>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</si>
  <si>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</si>
  <si>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</si>
  <si>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</si>
  <si>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</si>
  <si>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</si>
  <si>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</si>
  <si>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</si>
  <si>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</si>
  <si>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</si>
  <si>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</si>
  <si>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</si>
  <si>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</si>
  <si>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</si>
  <si>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</si>
  <si>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</si>
  <si>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</si>
  <si>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</si>
  <si>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</si>
  <si>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</si>
  <si>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</si>
  <si>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</si>
  <si>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</si>
  <si>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</si>
  <si>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</si>
  <si>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</si>
  <si>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</si>
  <si>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</si>
  <si>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</si>
  <si>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</si>
  <si>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</si>
  <si>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</si>
  <si>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</si>
  <si>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</si>
  <si>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</si>
  <si>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</si>
  <si>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</si>
  <si>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</si>
  <si>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</si>
  <si>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</si>
  <si>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</si>
  <si>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</si>
  <si>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</si>
  <si>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</si>
  <si>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</si>
  <si>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</si>
  <si>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</si>
  <si>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</si>
  <si>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</si>
  <si>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</si>
  <si>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</si>
  <si>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</si>
  <si>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</si>
  <si>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</si>
  <si>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</si>
  <si>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</si>
  <si>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</si>
  <si>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</si>
  <si>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</si>
  <si>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</si>
  <si>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</si>
  <si>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</si>
  <si>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</si>
  <si>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</si>
  <si>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</si>
  <si>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</si>
  <si>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</si>
  <si>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</si>
  <si>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</si>
  <si>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</si>
  <si>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</si>
  <si>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</si>
  <si>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</si>
  <si>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</si>
  <si>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</si>
  <si>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</si>
  <si>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</si>
  <si>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</si>
  <si>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</si>
  <si>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</si>
  <si>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</si>
  <si>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</si>
  <si>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</si>
  <si>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</si>
  <si>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</si>
  <si>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</si>
  <si>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</si>
  <si>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</si>
  <si>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</si>
  <si>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</si>
  <si>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</si>
  <si>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</si>
  <si>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</si>
  <si>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</si>
  <si>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</si>
  <si>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</si>
  <si>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</si>
  <si>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</si>
  <si>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</si>
  <si>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</si>
  <si>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</si>
  <si>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</si>
  <si>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</si>
  <si>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</si>
  <si>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</si>
  <si>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</si>
  <si>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</si>
  <si>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</si>
  <si>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</si>
  <si>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</si>
  <si>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</si>
  <si>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</si>
  <si>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</si>
  <si>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</si>
  <si>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</si>
  <si>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</si>
  <si>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</si>
  <si>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</si>
  <si>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</si>
  <si>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</si>
  <si>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</si>
  <si>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</si>
  <si>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</si>
  <si>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</si>
  <si>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</si>
  <si>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</si>
  <si>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</si>
  <si>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</si>
  <si>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</si>
  <si>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</si>
  <si>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</si>
  <si>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</si>
  <si>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</si>
  <si>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</si>
  <si>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</si>
  <si>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</si>
  <si>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</si>
  <si>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</si>
  <si>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</si>
  <si>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</si>
  <si>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</si>
  <si>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</si>
  <si>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</si>
  <si>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</si>
  <si>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</si>
  <si>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</si>
  <si>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</si>
  <si>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</si>
  <si>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</si>
  <si>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</si>
  <si>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</si>
  <si>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</si>
  <si>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</si>
  <si>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</si>
  <si>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</si>
  <si>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</si>
  <si>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</si>
  <si>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</si>
  <si>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</si>
  <si>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</si>
  <si>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</si>
  <si>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</si>
  <si>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</si>
  <si>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</si>
  <si>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</si>
  <si>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</si>
  <si>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</si>
  <si>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</si>
  <si>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</si>
  <si>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</si>
  <si>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</si>
  <si>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</si>
  <si>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</si>
  <si>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</si>
  <si>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</si>
  <si>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</si>
  <si>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</si>
  <si>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</si>
  <si>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</si>
  <si>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</si>
  <si>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</si>
  <si>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</si>
  <si>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</si>
  <si>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</si>
  <si>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</si>
  <si>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</si>
  <si>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</si>
  <si>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</si>
  <si>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</si>
  <si>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</si>
  <si>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</si>
  <si>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</si>
  <si>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</si>
  <si>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</si>
  <si>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</si>
  <si>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</si>
  <si>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</si>
  <si>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</si>
  <si>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</si>
  <si>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</si>
  <si>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</si>
  <si>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</si>
  <si>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</si>
  <si>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</si>
  <si>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</si>
  <si>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</si>
  <si>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</si>
  <si>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</si>
  <si>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</si>
  <si>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</si>
  <si>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</si>
  <si>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</si>
  <si>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</si>
  <si>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</si>
  <si>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</si>
  <si>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</si>
  <si>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</si>
  <si>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</si>
  <si>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</si>
  <si>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</si>
  <si>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</si>
  <si>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</si>
  <si>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</si>
  <si>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</si>
  <si>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</si>
  <si>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</si>
  <si>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</si>
  <si>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</si>
  <si>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</si>
  <si>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</si>
  <si>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</si>
  <si>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</si>
  <si>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</si>
  <si>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</si>
  <si>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</si>
  <si>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</si>
  <si>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</si>
  <si>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</si>
  <si>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</si>
  <si>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</si>
  <si>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</si>
  <si>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</si>
  <si>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</si>
  <si>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</si>
  <si>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</si>
  <si>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</si>
  <si>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</si>
  <si>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</si>
  <si>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</si>
  <si>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</si>
  <si>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</si>
  <si>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</si>
  <si>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</si>
  <si>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</si>
  <si>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</si>
  <si>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</si>
  <si>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</si>
  <si>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</si>
  <si>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</si>
  <si>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</si>
  <si>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</si>
  <si>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</si>
  <si>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</si>
  <si>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</si>
  <si>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</si>
  <si>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</si>
  <si>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</si>
  <si>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</si>
  <si>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</si>
  <si>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</si>
  <si>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</si>
  <si>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</si>
  <si>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</si>
  <si>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</si>
  <si>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</si>
  <si>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</si>
  <si>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</si>
  <si>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</si>
  <si>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</si>
  <si>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</si>
  <si>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</si>
  <si>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</si>
  <si>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</si>
  <si>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</si>
  <si>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</si>
  <si>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</si>
  <si>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</si>
  <si>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</si>
  <si>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</si>
  <si>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</si>
  <si>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</si>
  <si>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</si>
  <si>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</si>
  <si>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</si>
  <si>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</si>
  <si>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</si>
  <si>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</si>
  <si>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</si>
  <si>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</si>
  <si>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</si>
  <si>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</si>
  <si>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</si>
  <si>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</si>
  <si>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</si>
  <si>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</si>
  <si>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</si>
  <si>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</si>
  <si>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</si>
  <si>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</si>
  <si>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</si>
  <si>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</si>
  <si>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</si>
  <si>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</si>
  <si>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</si>
  <si>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</si>
  <si>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</si>
  <si>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</si>
  <si>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</si>
  <si>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</si>
  <si>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</si>
  <si>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</si>
  <si>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</si>
  <si>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</si>
  <si>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</si>
  <si>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</si>
  <si>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</si>
  <si>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</si>
  <si>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</si>
  <si>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</si>
  <si>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</si>
  <si>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</si>
  <si>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</si>
  <si>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</si>
  <si>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</si>
  <si>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</si>
  <si>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</si>
  <si>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</si>
  <si>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</si>
  <si>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</si>
  <si>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</si>
  <si>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</si>
  <si>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</si>
  <si>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</si>
  <si>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</si>
  <si>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</si>
  <si>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</si>
  <si>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</si>
  <si>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</si>
  <si>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</si>
  <si>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</si>
  <si>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</si>
  <si>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</si>
  <si>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</si>
  <si>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</si>
  <si>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</si>
  <si>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</si>
  <si>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</si>
  <si>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</si>
  <si>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</si>
  <si>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</si>
  <si>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</si>
  <si>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</si>
  <si>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</si>
  <si>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</si>
  <si>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</si>
  <si>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</si>
  <si>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</si>
  <si>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</si>
  <si>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</si>
  <si>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</si>
  <si>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</si>
  <si>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</si>
  <si>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</si>
  <si>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</si>
  <si>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</si>
  <si>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</si>
  <si>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</si>
  <si>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</si>
  <si>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</si>
  <si>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</si>
  <si>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</si>
  <si>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</si>
  <si>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</si>
  <si>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</si>
  <si>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</si>
  <si>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</si>
  <si>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</si>
  <si>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</si>
  <si>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</si>
  <si>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</si>
  <si>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</si>
  <si>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</si>
  <si>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</si>
  <si>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</si>
  <si>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</si>
  <si>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</si>
  <si>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</si>
  <si>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</si>
  <si>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</si>
  <si>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</si>
  <si>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</si>
  <si>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</si>
  <si>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</si>
  <si>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</si>
  <si>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</si>
  <si>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</si>
  <si>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</si>
  <si>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</si>
  <si>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</si>
  <si>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</si>
  <si>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</si>
  <si>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</si>
  <si>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</si>
  <si>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</si>
  <si>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</si>
  <si>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</si>
  <si>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</si>
  <si>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</si>
  <si>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</si>
  <si>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</si>
  <si>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</si>
  <si>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</si>
  <si>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</si>
  <si>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</si>
  <si>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</si>
  <si>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</si>
  <si>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</si>
  <si>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</si>
  <si>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</si>
  <si>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</si>
  <si>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</si>
  <si>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</si>
  <si>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</si>
  <si>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</si>
  <si>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</si>
  <si>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</si>
  <si>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</si>
  <si>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</si>
  <si>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</si>
  <si>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</si>
  <si>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</si>
  <si>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</si>
  <si>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</si>
  <si>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</si>
  <si>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</si>
  <si>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</si>
  <si>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</si>
  <si>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</si>
  <si>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</si>
  <si>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</si>
  <si>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</si>
  <si>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</si>
  <si>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</si>
  <si>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</si>
  <si>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</si>
  <si>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</si>
  <si>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</si>
  <si>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</si>
  <si>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</si>
  <si>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</si>
  <si>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</si>
  <si>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</si>
  <si>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</si>
  <si>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</si>
  <si>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</si>
  <si>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</si>
  <si>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</si>
  <si>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</si>
  <si>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</si>
  <si>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</si>
  <si>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</si>
  <si>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</si>
  <si>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</si>
  <si>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</si>
  <si>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</si>
  <si>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</si>
  <si>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</si>
  <si>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</si>
  <si>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</si>
  <si>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</si>
  <si>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</si>
  <si>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</si>
  <si>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</si>
  <si>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</si>
  <si>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</si>
  <si>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</si>
  <si>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</si>
  <si>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</si>
  <si>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</si>
  <si>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</si>
  <si>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</si>
  <si>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</si>
  <si>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</si>
  <si>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</si>
  <si>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</si>
  <si>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</si>
  <si>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</si>
  <si>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</si>
  <si>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</si>
  <si>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</si>
  <si>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</si>
  <si>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</si>
  <si>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</si>
  <si>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</si>
  <si>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</si>
  <si>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</si>
  <si>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</si>
  <si>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</si>
  <si>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</si>
  <si>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</si>
  <si>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</si>
  <si>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</si>
  <si>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</si>
  <si>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</si>
  <si>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</si>
  <si>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</si>
  <si>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</si>
  <si>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</si>
  <si>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</si>
  <si>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</si>
  <si>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</si>
  <si>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</si>
  <si>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</si>
  <si>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</si>
  <si>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</si>
  <si>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</si>
  <si>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</si>
  <si>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</si>
  <si>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</si>
  <si>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</si>
  <si>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</si>
  <si>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</si>
  <si>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</si>
  <si>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</si>
  <si>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</si>
  <si>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</si>
  <si>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</si>
  <si>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</si>
  <si>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</si>
  <si>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</si>
  <si>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</si>
  <si>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</si>
  <si>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</si>
  <si>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</si>
  <si>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</si>
  <si>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</si>
  <si>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</si>
  <si>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</si>
  <si>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</si>
  <si>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</si>
  <si>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</si>
  <si>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</si>
  <si>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</si>
  <si>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</si>
  <si>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</si>
  <si>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</si>
  <si>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</si>
  <si>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</si>
  <si>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</si>
  <si>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</si>
  <si>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</si>
  <si>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</si>
  <si>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</si>
  <si>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</si>
  <si>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</si>
  <si>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</si>
  <si>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</si>
  <si>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</si>
  <si>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</si>
  <si>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</si>
  <si>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</si>
  <si>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</si>
  <si>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</si>
  <si>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</si>
  <si>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</si>
  <si>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</si>
  <si>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</si>
  <si>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</si>
  <si>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</si>
  <si>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</si>
  <si>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</si>
  <si>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</si>
  <si>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</si>
  <si>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</si>
  <si>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</si>
  <si>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</si>
  <si>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</si>
  <si>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</si>
  <si>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</si>
  <si>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</si>
  <si>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</si>
  <si>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</si>
  <si>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</si>
  <si>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</si>
  <si>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</si>
  <si>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</si>
  <si>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</si>
  <si>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</si>
  <si>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</si>
  <si>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</si>
  <si>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</si>
  <si>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</si>
  <si>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</si>
  <si>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</si>
  <si>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</si>
  <si>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</si>
  <si>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</si>
  <si>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</si>
  <si>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</si>
  <si>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</si>
  <si>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</si>
  <si>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</si>
  <si>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</si>
  <si>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</si>
  <si>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</si>
  <si>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</si>
  <si>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</si>
  <si>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</si>
  <si>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</si>
  <si>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</si>
  <si>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</si>
  <si>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</si>
  <si>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</si>
  <si>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</si>
  <si>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</si>
  <si>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</si>
  <si>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</si>
  <si>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</si>
  <si>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</si>
  <si>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</si>
  <si>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</si>
  <si>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</si>
  <si>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</si>
  <si>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</si>
  <si>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</si>
  <si>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</si>
  <si>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</si>
  <si>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</si>
  <si>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</si>
  <si>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</si>
  <si>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</si>
  <si>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</si>
  <si>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</si>
  <si>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</si>
  <si>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</si>
  <si>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</si>
  <si>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</si>
  <si>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</si>
  <si>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</si>
  <si>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</si>
  <si>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</si>
  <si>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</si>
  <si>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</si>
  <si>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</si>
  <si>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</si>
  <si>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</si>
  <si>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</si>
  <si>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</si>
  <si>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</si>
  <si>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</si>
  <si>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</si>
  <si>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</si>
  <si>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</si>
  <si>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</si>
  <si>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</si>
  <si>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</si>
  <si>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</si>
  <si>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</si>
  <si>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</si>
  <si>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</si>
  <si>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</si>
  <si>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</si>
  <si>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</si>
  <si>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</si>
  <si>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</si>
  <si>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</si>
  <si>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</si>
  <si>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</si>
  <si>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</si>
  <si>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</si>
  <si>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</si>
  <si>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</si>
  <si>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</si>
  <si>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</si>
  <si>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</si>
  <si>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</si>
  <si>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</si>
  <si>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</si>
  <si>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</si>
  <si>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</si>
  <si>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</si>
  <si>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</si>
  <si>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</si>
  <si>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</si>
  <si>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</si>
  <si>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</si>
  <si>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</si>
  <si>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</si>
  <si>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</si>
  <si>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</si>
  <si>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</si>
  <si>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</si>
  <si>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</si>
  <si>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</si>
  <si>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</si>
  <si>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</si>
  <si>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</si>
  <si>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</si>
  <si>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</si>
  <si>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</si>
  <si>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</si>
  <si>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</si>
  <si>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</si>
  <si>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</si>
  <si>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</si>
  <si>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</si>
  <si>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</si>
  <si>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</si>
  <si>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</si>
  <si>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</si>
  <si>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</si>
  <si>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</si>
  <si>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</si>
  <si>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</si>
  <si>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</si>
  <si>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</si>
  <si>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</si>
  <si>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</si>
  <si>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</si>
  <si>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</si>
  <si>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</si>
  <si>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</si>
  <si>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</si>
  <si>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</si>
  <si>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</si>
  <si>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</si>
  <si>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</si>
  <si>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</si>
  <si>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</si>
  <si>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</si>
  <si>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</si>
  <si>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</si>
  <si>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</si>
  <si>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</si>
  <si>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</si>
  <si>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</si>
  <si>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</si>
  <si>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</si>
  <si>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</si>
  <si>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</si>
  <si>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</si>
  <si>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</si>
  <si>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</si>
  <si>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</si>
  <si>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</si>
  <si>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</si>
  <si>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</si>
  <si>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</si>
  <si>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</si>
  <si>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</si>
  <si>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</si>
  <si>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</si>
  <si>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</si>
  <si>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</si>
  <si>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</si>
  <si>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</si>
  <si>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</si>
  <si>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</si>
  <si>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</si>
  <si>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</si>
  <si>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</si>
  <si>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</si>
  <si>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</si>
  <si>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</si>
  <si>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</si>
  <si>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</si>
  <si>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</si>
  <si>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</si>
  <si>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</si>
  <si>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</si>
  <si>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</si>
  <si>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</si>
  <si>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</si>
  <si>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</si>
  <si>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</si>
  <si>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</si>
  <si>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</si>
  <si>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</si>
  <si>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</si>
  <si>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</si>
  <si>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</si>
  <si>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</si>
  <si>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</si>
  <si>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</si>
  <si>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</si>
  <si>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</si>
  <si>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</si>
  <si>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</si>
  <si>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</si>
  <si>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</si>
  <si>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</si>
  <si>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</si>
  <si>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</si>
  <si>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</si>
  <si>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</si>
  <si>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</si>
  <si>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</si>
  <si>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</si>
  <si>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</si>
  <si>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</si>
  <si>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</si>
  <si>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</si>
  <si>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</si>
  <si>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</si>
  <si>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</si>
  <si>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</si>
  <si>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</si>
  <si>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</si>
  <si>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</si>
  <si>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</si>
  <si>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</si>
  <si>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</si>
  <si>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</si>
  <si>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</si>
  <si>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</si>
  <si>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</si>
  <si>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</si>
  <si>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</si>
  <si>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</si>
  <si>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</si>
  <si>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</si>
  <si>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</si>
  <si>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</si>
  <si>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</si>
  <si>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</si>
  <si>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</si>
  <si>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</si>
  <si>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</si>
  <si>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</si>
  <si>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</si>
  <si>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</si>
  <si>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</si>
  <si>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</si>
  <si>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</si>
  <si>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</si>
  <si>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</si>
  <si>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</si>
  <si>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</si>
  <si>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</si>
  <si>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</si>
  <si>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</si>
  <si>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</si>
  <si>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</si>
  <si>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</si>
  <si>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</si>
  <si>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</si>
  <si>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</si>
  <si>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</si>
  <si>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</si>
  <si>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</si>
  <si>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</si>
  <si>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</si>
  <si>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</si>
  <si>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</si>
  <si>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</si>
  <si>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</si>
  <si>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</si>
  <si>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</si>
  <si>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</si>
  <si>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</si>
  <si>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</si>
  <si>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</si>
  <si>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</si>
  <si>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</si>
  <si>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</si>
  <si>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</si>
  <si>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</si>
  <si>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</si>
  <si>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</si>
  <si>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</si>
  <si>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</si>
  <si>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</si>
  <si>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</si>
  <si>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</si>
  <si>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</si>
  <si>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</si>
  <si>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</si>
  <si>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</si>
  <si>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</si>
  <si>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</si>
  <si>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</si>
  <si>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</si>
  <si>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</si>
  <si>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</si>
  <si>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</si>
  <si>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</si>
  <si>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</si>
  <si>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</si>
  <si>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</si>
  <si>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</si>
  <si>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</si>
  <si>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</si>
  <si>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</si>
  <si>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</si>
  <si>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</si>
  <si>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</si>
  <si>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</si>
  <si>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</si>
  <si>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</si>
  <si>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</si>
  <si>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</si>
  <si>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</si>
  <si>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</si>
  <si>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</si>
  <si>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</si>
  <si>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</si>
  <si>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</si>
  <si>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</si>
  <si>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</si>
  <si>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</si>
  <si>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</si>
  <si>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</si>
  <si>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</si>
  <si>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</si>
  <si>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</si>
  <si>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</si>
  <si>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</si>
  <si>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</si>
  <si>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</si>
  <si>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</si>
  <si>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</si>
  <si>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</si>
  <si>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</si>
  <si>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</si>
  <si>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</si>
  <si>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</si>
  <si>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</si>
  <si>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</si>
  <si>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</si>
  <si>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</si>
  <si>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</si>
  <si>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</si>
  <si>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</si>
  <si>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</si>
  <si>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</si>
  <si>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</si>
  <si>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</si>
  <si>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</si>
  <si>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</si>
  <si>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</si>
  <si>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</si>
  <si>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</si>
  <si>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</si>
  <si>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</si>
  <si>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</si>
  <si>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</si>
  <si>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</si>
  <si>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</si>
  <si>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</si>
  <si>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</si>
  <si>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</si>
  <si>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</si>
  <si>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</si>
  <si>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</si>
  <si>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</si>
  <si>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</si>
  <si>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</si>
  <si>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</si>
  <si>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</si>
  <si>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</si>
  <si>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</si>
  <si>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</si>
  <si>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</si>
  <si>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</si>
  <si>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</si>
  <si>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</si>
  <si>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</si>
  <si>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</si>
  <si>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</si>
  <si>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</si>
  <si>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</si>
  <si>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</si>
  <si>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</si>
  <si>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</si>
  <si>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</si>
  <si>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</si>
  <si>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</si>
  <si>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</si>
  <si>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</si>
  <si>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</si>
  <si>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</si>
  <si>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</si>
  <si>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</si>
  <si>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</si>
  <si>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</si>
  <si>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</si>
  <si>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</si>
  <si>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</si>
  <si>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</si>
  <si>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</si>
  <si>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</si>
  <si>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</si>
  <si>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</si>
  <si>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</si>
  <si>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</si>
  <si>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</si>
  <si>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</si>
  <si>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</si>
  <si>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</si>
  <si>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</si>
  <si>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</si>
  <si>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</si>
  <si>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</si>
  <si>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</si>
  <si>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</si>
  <si>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</si>
  <si>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</si>
  <si>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</si>
  <si>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</si>
  <si>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</si>
  <si>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</si>
  <si>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</si>
  <si>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</si>
  <si>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</si>
  <si>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</si>
  <si>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</si>
  <si>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</si>
  <si>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</si>
  <si>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</si>
  <si>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</si>
  <si>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</si>
  <si>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</si>
  <si>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</si>
  <si>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</si>
  <si>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</si>
  <si>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</si>
  <si>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</si>
  <si>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</si>
  <si>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</si>
  <si>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</si>
  <si>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</si>
  <si>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</si>
  <si>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</si>
  <si>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</si>
  <si>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</si>
  <si>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</si>
  <si>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</si>
  <si>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</si>
  <si>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</si>
  <si>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</si>
  <si>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</si>
  <si>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</si>
  <si>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</si>
  <si>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</si>
  <si>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</si>
  <si>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</si>
  <si>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</si>
  <si>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</si>
  <si>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</si>
  <si>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</si>
  <si>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</si>
  <si>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</si>
  <si>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</si>
  <si>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</si>
  <si>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</si>
  <si>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</si>
  <si>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</si>
  <si>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</si>
  <si>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</si>
  <si>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</si>
  <si>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</si>
  <si>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</si>
  <si>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</si>
  <si>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</si>
  <si>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</si>
  <si>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</si>
  <si>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</si>
  <si>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</si>
  <si>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</si>
  <si>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</si>
  <si>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</si>
  <si>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</si>
  <si>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</si>
  <si>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</si>
  <si>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</si>
  <si>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</si>
  <si>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</si>
  <si>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</si>
  <si>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</si>
  <si>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</si>
  <si>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</si>
  <si>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</si>
  <si>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</si>
  <si>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</si>
  <si>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</si>
  <si>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</si>
  <si>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</si>
  <si>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</si>
  <si>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</si>
  <si>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</si>
  <si>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</si>
  <si>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</si>
  <si>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</si>
  <si>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</si>
  <si>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</si>
  <si>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</si>
  <si>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</si>
  <si>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</si>
  <si>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</si>
  <si>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</si>
  <si>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</si>
  <si>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</si>
  <si>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</si>
  <si>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</si>
  <si>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</si>
  <si>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</si>
  <si>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</si>
  <si>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</si>
  <si>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</si>
  <si>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</si>
  <si>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</si>
  <si>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</si>
  <si>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</si>
  <si>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</si>
  <si>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</si>
  <si>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</si>
  <si>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</si>
  <si>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</si>
  <si>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</si>
  <si>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</si>
  <si>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</si>
  <si>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</si>
  <si>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</si>
  <si>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</si>
  <si>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</si>
  <si>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</si>
  <si>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</si>
  <si>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</si>
  <si>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</si>
  <si>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</si>
  <si>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</si>
  <si>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</si>
  <si>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</si>
  <si>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</si>
  <si>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</si>
  <si>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</si>
  <si>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</si>
  <si>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</si>
  <si>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</si>
  <si>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</si>
  <si>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</si>
  <si>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</si>
  <si>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</si>
  <si>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</si>
  <si>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</si>
  <si>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</si>
  <si>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</si>
  <si>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</si>
  <si>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</si>
  <si>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</si>
  <si>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</si>
  <si>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</si>
  <si>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</si>
  <si>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</si>
  <si>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</si>
  <si>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</si>
  <si>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</si>
  <si>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</si>
  <si>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</si>
  <si>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</si>
  <si>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</si>
  <si>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</si>
  <si>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</si>
  <si>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</si>
  <si>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</si>
  <si>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</si>
  <si>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</si>
  <si>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</si>
  <si>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</si>
  <si>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</si>
  <si>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</si>
  <si>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</si>
  <si>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</si>
  <si>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</si>
  <si>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</si>
  <si>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</si>
  <si>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</si>
  <si>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</si>
  <si>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</si>
  <si>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</si>
  <si>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</si>
  <si>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</si>
  <si>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</si>
  <si>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</si>
  <si>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</si>
  <si>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</si>
  <si>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</si>
  <si>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</si>
  <si>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</si>
  <si>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</si>
  <si>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</si>
  <si>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</si>
  <si>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</si>
  <si>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</si>
  <si>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</si>
  <si>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</si>
  <si>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</si>
  <si>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</si>
  <si>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</si>
  <si>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</si>
  <si>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</si>
  <si>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</si>
  <si>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</si>
  <si>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</si>
  <si>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</si>
  <si>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</si>
  <si>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</si>
  <si>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</si>
  <si>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</si>
  <si>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</si>
  <si>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</si>
  <si>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</si>
  <si>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</si>
  <si>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</si>
  <si>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</si>
  <si>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</si>
  <si>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</si>
  <si>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</si>
  <si>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</si>
  <si>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</si>
  <si>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</si>
  <si>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</si>
  <si>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</si>
  <si>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</si>
  <si>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</si>
  <si>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</si>
  <si>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</si>
  <si>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</si>
  <si>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</si>
  <si>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</si>
  <si>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</si>
  <si>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</si>
  <si>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</si>
  <si>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</si>
  <si>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</si>
  <si>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</si>
  <si>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</si>
  <si>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</si>
  <si>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</si>
  <si>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</si>
  <si>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</si>
  <si>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</si>
  <si>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</si>
  <si>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</si>
  <si>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</si>
  <si>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</si>
  <si>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</si>
  <si>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</si>
  <si>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</si>
  <si>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</si>
  <si>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</si>
  <si>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</si>
  <si>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</si>
  <si>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</si>
  <si>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</si>
  <si>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</si>
  <si>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</si>
  <si>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</si>
  <si>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</si>
  <si>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</si>
  <si>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</si>
  <si>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</si>
  <si>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</si>
  <si>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</si>
  <si>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</si>
  <si>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</si>
  <si>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</si>
  <si>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</si>
  <si>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</si>
  <si>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</si>
  <si>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</si>
  <si>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</si>
  <si>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</si>
  <si>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</si>
  <si>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</si>
  <si>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</si>
  <si>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</si>
  <si>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</si>
  <si>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</si>
  <si>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</si>
  <si>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</si>
  <si>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</si>
  <si>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</si>
  <si>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</si>
  <si>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</si>
  <si>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</si>
  <si>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</si>
  <si>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</si>
  <si>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</si>
  <si>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</si>
  <si>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</si>
  <si>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</si>
  <si>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</si>
  <si>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</si>
  <si>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</si>
  <si>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</si>
  <si>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</si>
  <si>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</si>
  <si>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</si>
  <si>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</si>
  <si>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</si>
  <si>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</si>
  <si>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</si>
  <si>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</si>
  <si>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</si>
  <si>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</si>
  <si>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</si>
  <si>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</si>
  <si>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</si>
  <si>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</si>
  <si>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</si>
  <si>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</si>
  <si>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</si>
  <si>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</si>
  <si>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</si>
  <si>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</si>
  <si>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</si>
  <si>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</si>
  <si>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</si>
  <si>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</si>
  <si>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</si>
  <si>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</si>
  <si>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</si>
  <si>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</si>
  <si>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</si>
  <si>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</si>
  <si>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</si>
  <si>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</si>
  <si>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</si>
  <si>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</si>
  <si>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</si>
  <si>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</si>
  <si>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</si>
  <si>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</si>
  <si>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</si>
  <si>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</si>
  <si>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</si>
  <si>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</si>
  <si>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</si>
  <si>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</si>
  <si>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</si>
  <si>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</si>
  <si>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</si>
  <si>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</si>
  <si>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</si>
  <si>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</si>
  <si>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</si>
  <si>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</si>
  <si>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</si>
  <si>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</si>
  <si>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</si>
  <si>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</si>
  <si>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</si>
  <si>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</si>
  <si>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</si>
  <si>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</si>
  <si>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</si>
  <si>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</si>
  <si>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</si>
  <si>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</si>
  <si>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</si>
  <si>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</si>
  <si>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</si>
  <si>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</si>
  <si>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</si>
  <si>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</si>
  <si>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</si>
  <si>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</si>
  <si>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</si>
  <si>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</si>
  <si>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</si>
  <si>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</si>
  <si>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</si>
  <si>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</si>
  <si>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</si>
  <si>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</si>
  <si>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</si>
  <si>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</si>
  <si>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</si>
  <si>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</si>
  <si>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</si>
  <si>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</si>
  <si>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</si>
  <si>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</si>
  <si>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</si>
  <si>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</si>
  <si>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</si>
  <si>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</si>
  <si>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</si>
  <si>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</si>
  <si>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</si>
  <si>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</si>
  <si>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</si>
  <si>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</si>
  <si>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</si>
  <si>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</si>
  <si>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</si>
  <si>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</si>
  <si>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</si>
  <si>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</si>
  <si>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</si>
  <si>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</si>
  <si>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</si>
  <si>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</si>
  <si>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</si>
  <si>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</si>
  <si>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</si>
  <si>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</si>
  <si>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</si>
  <si>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</si>
  <si>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</si>
  <si>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</si>
  <si>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</si>
  <si>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</si>
  <si>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</si>
  <si>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</si>
  <si>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</si>
  <si>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</si>
  <si>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</si>
  <si>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</si>
  <si>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</si>
  <si>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</si>
  <si>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</si>
  <si>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</si>
  <si>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</si>
  <si>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</si>
  <si>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</si>
  <si>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</si>
  <si>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</si>
  <si>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</si>
  <si>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</si>
  <si>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</si>
  <si>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</si>
  <si>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</si>
  <si>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</si>
  <si>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</si>
  <si>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</si>
  <si>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</si>
  <si>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</si>
  <si>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</si>
  <si>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</si>
  <si>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</si>
  <si>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</si>
  <si>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</si>
  <si>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</si>
  <si>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</si>
  <si>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</si>
  <si>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</si>
  <si>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</si>
  <si>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</si>
  <si>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</si>
  <si>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</si>
  <si>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</si>
  <si>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</si>
  <si>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</si>
  <si>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</si>
  <si>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</si>
  <si>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</si>
  <si>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</si>
  <si>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</si>
  <si>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</si>
  <si>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</si>
  <si>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</si>
  <si>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</si>
  <si>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</si>
  <si>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</si>
  <si>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</si>
  <si>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</si>
  <si>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</si>
  <si>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</si>
  <si>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</si>
  <si>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</si>
  <si>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</si>
  <si>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</si>
  <si>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</si>
  <si>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</si>
  <si>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</si>
  <si>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</si>
  <si>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</si>
  <si>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</si>
  <si>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</si>
  <si>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</si>
  <si>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</si>
  <si>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</si>
  <si>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</si>
  <si>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</si>
  <si>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</si>
  <si>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</si>
  <si>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</si>
  <si>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</si>
  <si>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</si>
  <si>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</si>
  <si>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</si>
  <si>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</si>
  <si>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</si>
  <si>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</si>
  <si>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</si>
  <si>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</si>
  <si>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</si>
  <si>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</si>
  <si>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</si>
  <si>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</si>
  <si>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</si>
  <si>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</si>
  <si>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</si>
  <si>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</si>
  <si>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</si>
  <si>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</si>
  <si>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</si>
  <si>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</si>
  <si>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</si>
  <si>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</si>
  <si>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</si>
  <si>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</si>
  <si>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</si>
  <si>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</si>
  <si>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</si>
  <si>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</si>
  <si>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</si>
  <si>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</si>
  <si>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</si>
  <si>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</si>
  <si>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</si>
  <si>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</si>
  <si>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</si>
  <si>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</si>
  <si>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</si>
  <si>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</si>
  <si>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</si>
  <si>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</si>
  <si>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</si>
  <si>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</si>
  <si>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</si>
  <si>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</si>
  <si>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</si>
  <si>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</si>
  <si>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</si>
  <si>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</si>
  <si>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</si>
  <si>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</si>
  <si>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</si>
  <si>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</si>
  <si>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</si>
  <si>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</si>
  <si>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</si>
  <si>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</si>
  <si>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</si>
  <si>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</si>
  <si>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</si>
  <si>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</si>
  <si>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</si>
  <si>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</si>
  <si>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</si>
  <si>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</si>
  <si>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</si>
  <si>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</si>
  <si>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</si>
  <si>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</si>
  <si>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</si>
  <si>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</si>
  <si>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</si>
  <si>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</si>
  <si>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</si>
  <si>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</si>
  <si>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</si>
  <si>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</si>
  <si>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</si>
  <si>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</si>
  <si>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</si>
  <si>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</si>
  <si>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</si>
  <si>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</si>
  <si>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</si>
  <si>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</si>
  <si>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</si>
  <si>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</si>
  <si>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</si>
  <si>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</si>
  <si>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</si>
  <si>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</si>
  <si>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</si>
  <si>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</si>
  <si>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</si>
  <si>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</si>
  <si>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</si>
  <si>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</si>
  <si>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</si>
  <si>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</si>
  <si>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</si>
  <si>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</si>
  <si>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</si>
  <si>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</si>
  <si>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</si>
  <si>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</si>
  <si>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</si>
  <si>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</si>
  <si>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</si>
  <si>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</si>
  <si>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</si>
  <si>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</si>
  <si>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</si>
  <si>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</si>
  <si>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</si>
  <si>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</si>
  <si>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</si>
  <si>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</si>
  <si>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</si>
  <si>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</si>
  <si>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</si>
  <si>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</si>
  <si>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</si>
  <si>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</si>
  <si>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</si>
  <si>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</si>
  <si>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</si>
  <si>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</si>
  <si>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</si>
  <si>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</si>
  <si>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</si>
  <si>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</si>
  <si>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</si>
  <si>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</si>
  <si>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</si>
  <si>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</si>
  <si>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</si>
  <si>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</si>
  <si>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</si>
  <si>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</si>
  <si>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</si>
  <si>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</si>
  <si>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</si>
  <si>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</si>
  <si>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</si>
  <si>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</si>
  <si>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</si>
  <si>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</si>
  <si>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</si>
  <si>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</si>
  <si>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</si>
  <si>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</si>
  <si>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</si>
  <si>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</si>
  <si>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</si>
  <si>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</si>
  <si>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</si>
  <si>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</si>
  <si>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</si>
  <si>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</si>
  <si>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</si>
  <si>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</si>
  <si>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</si>
  <si>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</si>
  <si>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</si>
  <si>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</si>
  <si>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</si>
  <si>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</si>
  <si>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</si>
  <si>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</si>
  <si>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</si>
  <si>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</si>
  <si>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</si>
  <si>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</si>
  <si>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</si>
  <si>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</si>
  <si>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</si>
  <si>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</si>
  <si>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</si>
  <si>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</si>
  <si>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</si>
  <si>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</si>
  <si>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</si>
  <si>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</si>
  <si>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</si>
  <si>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</si>
  <si>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</si>
  <si>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</si>
  <si>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</si>
  <si>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</si>
  <si>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</si>
  <si>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</si>
  <si>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</si>
  <si>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</si>
  <si>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</si>
  <si>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</si>
  <si>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</si>
  <si>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</si>
  <si>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</si>
  <si>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</si>
  <si>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</si>
  <si>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</si>
  <si>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</si>
  <si>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</si>
  <si>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</si>
  <si>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</si>
  <si>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</si>
  <si>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</si>
  <si>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</si>
  <si>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</si>
  <si>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</si>
  <si>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</si>
  <si>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</si>
  <si>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</si>
  <si>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</si>
  <si>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</si>
  <si>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</si>
  <si>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</si>
  <si>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</si>
  <si>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</si>
  <si>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</si>
  <si>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</si>
  <si>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</si>
  <si>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</si>
  <si>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</si>
  <si>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</si>
  <si>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</si>
  <si>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</si>
  <si>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</si>
  <si>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</si>
  <si>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</si>
  <si>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</si>
  <si>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</si>
  <si>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</si>
  <si>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</si>
  <si>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</si>
  <si>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</si>
  <si>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</si>
  <si>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</si>
  <si>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</si>
  <si>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</si>
  <si>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</si>
  <si>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</si>
  <si>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</si>
  <si>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</si>
  <si>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</si>
  <si>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</si>
  <si>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</si>
  <si>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</si>
  <si>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</si>
  <si>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</si>
  <si>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</si>
  <si>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</si>
  <si>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</si>
  <si>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</si>
  <si>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</si>
  <si>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</si>
  <si>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</si>
  <si>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</si>
  <si>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</si>
  <si>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</si>
  <si>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</si>
  <si>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</si>
  <si>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</si>
  <si>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</si>
  <si>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</si>
  <si>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</si>
  <si>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</si>
  <si>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</si>
  <si>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</si>
  <si>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</si>
  <si>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</si>
  <si>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</si>
  <si>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</si>
  <si>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</si>
  <si>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</si>
  <si>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</si>
  <si>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</si>
  <si>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</si>
  <si>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</si>
  <si>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</si>
  <si>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</si>
  <si>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</si>
  <si>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</si>
  <si>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</si>
  <si>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</si>
  <si>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</si>
  <si>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</si>
  <si>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</si>
  <si>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</si>
  <si>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</si>
  <si>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</si>
  <si>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</si>
  <si>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</si>
  <si>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</si>
  <si>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</si>
  <si>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</si>
  <si>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</si>
  <si>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</si>
  <si>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</si>
  <si>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</si>
  <si>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</si>
  <si>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</si>
  <si>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</si>
  <si>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</si>
  <si>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</si>
  <si>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</si>
  <si>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</si>
  <si>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</si>
  <si>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</si>
  <si>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</si>
  <si>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</si>
  <si>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</si>
  <si>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</si>
  <si>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</si>
  <si>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</si>
  <si>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</si>
  <si>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</si>
  <si>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</si>
  <si>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</si>
  <si>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</si>
  <si>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</si>
  <si>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</si>
  <si>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</si>
  <si>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</si>
  <si>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</si>
  <si>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</si>
  <si>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</si>
  <si>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</si>
  <si>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</si>
  <si>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</si>
  <si>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</si>
  <si>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</si>
  <si>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</si>
  <si>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</si>
  <si>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</si>
  <si>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</si>
  <si>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</si>
  <si>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</si>
  <si>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</si>
  <si>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</si>
  <si>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</si>
  <si>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</si>
  <si>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</si>
  <si>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</si>
  <si>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</si>
  <si>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</si>
  <si>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</si>
  <si>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</si>
  <si>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</si>
  <si>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</si>
  <si>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</si>
  <si>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</si>
  <si>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</si>
  <si>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</si>
  <si>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</si>
  <si>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</si>
  <si>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</si>
  <si>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</si>
  <si>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</si>
  <si>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</si>
  <si>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</si>
  <si>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</si>
  <si>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</si>
  <si>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</si>
  <si>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</si>
  <si>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</si>
  <si>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</si>
  <si>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</si>
  <si>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</si>
  <si>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</si>
  <si>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</si>
  <si>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</si>
  <si>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</si>
  <si>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</si>
  <si>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</si>
  <si>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</si>
  <si>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</si>
  <si>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</si>
  <si>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</si>
  <si>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</si>
  <si>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</si>
  <si>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</si>
  <si>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</si>
  <si>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</si>
  <si>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</si>
  <si>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</si>
  <si>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</si>
  <si>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</si>
  <si>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</si>
  <si>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</si>
  <si>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</si>
  <si>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</si>
  <si>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</si>
  <si>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</si>
  <si>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</si>
  <si>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</si>
  <si>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</si>
  <si>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</si>
  <si>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</si>
  <si>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</si>
  <si>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</si>
  <si>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</si>
  <si>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</si>
  <si>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</si>
  <si>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</si>
  <si>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</si>
  <si>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</si>
  <si>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</si>
  <si>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</si>
  <si>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</si>
  <si>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</si>
  <si>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</si>
  <si>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</si>
  <si>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</si>
  <si>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</si>
  <si>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</si>
  <si>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</si>
  <si>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</si>
  <si>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</si>
  <si>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</si>
  <si>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</si>
  <si>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</si>
  <si>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</si>
  <si>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</si>
  <si>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</si>
  <si>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</si>
  <si>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</si>
  <si>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</si>
  <si>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</si>
  <si>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</si>
  <si>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</si>
  <si>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</si>
  <si>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</si>
  <si>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</si>
  <si>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</si>
  <si>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</si>
  <si>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</si>
  <si>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</si>
  <si>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</si>
  <si>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</si>
  <si>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</si>
  <si>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</si>
  <si>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</si>
  <si>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</si>
  <si>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</si>
  <si>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</si>
  <si>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</si>
  <si>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</si>
  <si>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</si>
  <si>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</si>
  <si>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</si>
  <si>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</si>
  <si>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</si>
  <si>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</si>
  <si>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</si>
  <si>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</si>
  <si>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</si>
  <si>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</si>
  <si>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</si>
  <si>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</si>
  <si>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</si>
  <si>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</si>
  <si>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</si>
  <si>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</si>
  <si>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</si>
  <si>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</si>
  <si>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</si>
  <si>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</si>
  <si>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</si>
  <si>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</si>
  <si>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</si>
  <si>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</si>
  <si>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</si>
  <si>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</si>
  <si>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</si>
  <si>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</si>
  <si>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</si>
  <si>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</si>
  <si>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</si>
  <si>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</si>
  <si>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</si>
  <si>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</si>
  <si>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</si>
  <si>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</si>
  <si>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</si>
  <si>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</si>
  <si>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</si>
  <si>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</si>
  <si>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</si>
  <si>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</si>
  <si>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</si>
  <si>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</si>
  <si>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</si>
  <si>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</si>
  <si>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</si>
  <si>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</si>
  <si>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</si>
  <si>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</si>
  <si>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</si>
  <si>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</si>
  <si>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</si>
  <si>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</si>
  <si>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</si>
  <si>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</si>
  <si>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</si>
  <si>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</si>
  <si>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</si>
  <si>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</si>
  <si>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</si>
  <si>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</si>
  <si>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</si>
  <si>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</si>
  <si>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</si>
  <si>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</si>
  <si>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</si>
  <si>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</si>
  <si>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</si>
  <si>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</si>
  <si>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</si>
  <si>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</si>
  <si>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</si>
  <si>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</si>
  <si>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</si>
  <si>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</si>
  <si>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</si>
  <si>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</si>
  <si>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</si>
  <si>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</si>
  <si>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</si>
  <si>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</si>
  <si>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</si>
  <si>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</si>
  <si>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</si>
  <si>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</si>
  <si>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</si>
  <si>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</si>
  <si>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</si>
  <si>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</si>
  <si>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</si>
  <si>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</si>
  <si>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</si>
  <si>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</si>
  <si>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</si>
  <si>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</si>
  <si>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</si>
  <si>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</si>
  <si>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</si>
  <si>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</si>
  <si>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</si>
  <si>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</si>
  <si>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</si>
  <si>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</si>
  <si>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</si>
  <si>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</si>
  <si>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</si>
  <si>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</si>
  <si>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</si>
  <si>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</si>
  <si>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</si>
  <si>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</si>
  <si>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</si>
  <si>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</si>
  <si>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</si>
  <si>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</si>
  <si>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</si>
  <si>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</si>
  <si>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</si>
  <si>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</si>
  <si>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</si>
  <si>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</si>
  <si>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</si>
  <si>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</si>
  <si>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</si>
  <si>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</si>
  <si>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</si>
  <si>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</si>
  <si>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</si>
  <si>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</si>
  <si>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</si>
  <si>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</si>
  <si>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</si>
  <si>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</si>
  <si>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</si>
  <si>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</si>
  <si>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</si>
  <si>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</si>
  <si>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</si>
  <si>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</si>
  <si>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</si>
  <si>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</si>
  <si>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</si>
  <si>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</si>
  <si>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</si>
  <si>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</si>
  <si>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</si>
  <si>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</si>
  <si>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</si>
  <si>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</si>
  <si>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</si>
  <si>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</si>
  <si>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</si>
  <si>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</si>
  <si>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</si>
  <si>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</si>
  <si>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</si>
  <si>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</si>
  <si>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</si>
  <si>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</si>
  <si>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</si>
  <si>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</si>
  <si>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</si>
  <si>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</si>
  <si>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</si>
  <si>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</si>
  <si>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</si>
  <si>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</si>
  <si>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</si>
  <si>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</si>
  <si>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</si>
  <si>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</si>
  <si>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</si>
  <si>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</si>
  <si>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</si>
  <si>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</si>
  <si>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</si>
  <si>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</si>
  <si>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</si>
  <si>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</si>
  <si>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</si>
  <si>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</si>
  <si>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</si>
  <si>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</si>
  <si>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</si>
  <si>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</si>
  <si>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</si>
  <si>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</si>
  <si>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</si>
  <si>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</si>
  <si>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</si>
  <si>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</si>
  <si>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</si>
  <si>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</si>
  <si>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</si>
  <si>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</si>
  <si>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</si>
  <si>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</si>
  <si>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</si>
  <si>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</si>
  <si>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</si>
  <si>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</si>
  <si>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</si>
  <si>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</si>
  <si>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</si>
  <si>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</si>
  <si>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</si>
  <si>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</si>
  <si>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</si>
  <si>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</si>
  <si>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</si>
  <si>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</si>
  <si>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</si>
  <si>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</si>
  <si>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</si>
  <si>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</si>
  <si>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</si>
  <si>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</si>
  <si>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</si>
  <si>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</si>
  <si>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</si>
  <si>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</si>
  <si>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</si>
  <si>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</si>
  <si>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</si>
  <si>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</si>
  <si>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</si>
  <si>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</si>
  <si>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</si>
  <si>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</si>
  <si>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</si>
  <si>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</si>
  <si>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</si>
  <si>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</si>
  <si>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</si>
  <si>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</si>
  <si>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</si>
  <si>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</si>
  <si>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</si>
  <si>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</si>
  <si>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</si>
  <si>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</si>
  <si>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</si>
  <si>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</si>
  <si>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</si>
  <si>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</si>
  <si>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</si>
  <si>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</si>
  <si>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</si>
  <si>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</si>
  <si>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</si>
  <si>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</si>
  <si>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</si>
  <si>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</si>
  <si>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</si>
  <si>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</si>
  <si>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</si>
  <si>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</si>
  <si>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</si>
  <si>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</si>
  <si>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</si>
  <si>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</si>
  <si>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</si>
  <si>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</si>
  <si>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</si>
  <si>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</si>
  <si>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</si>
  <si>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</si>
  <si>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</si>
  <si>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</si>
  <si>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</si>
  <si>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</si>
  <si>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</si>
  <si>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</si>
  <si>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</si>
  <si>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</si>
  <si>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</si>
  <si>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</si>
  <si>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</si>
  <si>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</si>
  <si>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</si>
  <si>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</si>
  <si>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</si>
  <si>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</si>
  <si>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</si>
  <si>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</si>
  <si>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</si>
  <si>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</si>
  <si>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</si>
  <si>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</si>
  <si>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</si>
  <si>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</si>
  <si>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</si>
  <si>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</si>
  <si>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</si>
  <si>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</si>
  <si>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</si>
  <si>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</si>
  <si>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</si>
  <si>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</si>
  <si>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</si>
  <si>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</si>
  <si>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</si>
  <si>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</si>
  <si>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</si>
  <si>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</si>
  <si>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</si>
  <si>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</si>
  <si>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</si>
  <si>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</si>
  <si>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</si>
  <si>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</si>
  <si>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</si>
  <si>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</si>
  <si>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</si>
  <si>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</si>
  <si>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</si>
  <si>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</si>
  <si>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</si>
  <si>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</si>
  <si>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</si>
  <si>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</si>
  <si>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</si>
  <si>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</si>
  <si>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</si>
  <si>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</si>
  <si>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</si>
  <si>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</si>
  <si>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</si>
  <si>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</si>
  <si>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</si>
  <si>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</si>
  <si>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</si>
  <si>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</si>
  <si>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</si>
  <si>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</si>
  <si>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</si>
  <si>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</si>
  <si>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</si>
  <si>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</si>
  <si>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</si>
  <si>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</si>
  <si>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</si>
  <si>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</si>
  <si>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</si>
  <si>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</si>
  <si>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</si>
  <si>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</si>
  <si>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</si>
  <si>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</si>
  <si>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</si>
  <si>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</si>
  <si>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</si>
  <si>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</si>
  <si>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</si>
  <si>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</si>
  <si>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</si>
  <si>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</si>
  <si>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</si>
  <si>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</si>
  <si>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</si>
  <si>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</si>
  <si>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</si>
  <si>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</si>
  <si>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</si>
  <si>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</si>
  <si>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</si>
  <si>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</si>
  <si>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</si>
  <si>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</si>
  <si>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</si>
  <si>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</si>
  <si>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</si>
  <si>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</si>
  <si>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</si>
  <si>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</si>
  <si>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</si>
  <si>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</si>
  <si>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</si>
  <si>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</si>
  <si>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</si>
  <si>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</si>
  <si>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</si>
  <si>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</si>
  <si>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</si>
  <si>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</si>
  <si>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</si>
  <si>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</si>
  <si>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</si>
  <si>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</si>
  <si>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</si>
  <si>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</si>
  <si>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</si>
  <si>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</si>
  <si>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</si>
  <si>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</si>
  <si>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</si>
  <si>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</si>
  <si>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</si>
  <si>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</si>
  <si>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</si>
  <si>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</si>
  <si>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</si>
  <si>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</si>
  <si>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</si>
  <si>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</si>
  <si>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</si>
  <si>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</si>
  <si>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</si>
  <si>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</si>
  <si>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</si>
  <si>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</si>
  <si>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</si>
  <si>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</si>
  <si>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</si>
  <si>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</si>
  <si>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</si>
  <si>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</si>
  <si>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</si>
  <si>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</si>
  <si>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</si>
  <si>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</si>
  <si>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</si>
  <si>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</si>
  <si>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</si>
  <si>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</si>
  <si>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</si>
  <si>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</si>
  <si>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</si>
  <si>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</si>
  <si>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</si>
  <si>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</si>
  <si>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</si>
  <si>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</si>
  <si>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</si>
  <si>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</si>
  <si>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</si>
  <si>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</si>
  <si>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</si>
  <si>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</si>
  <si>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</si>
  <si>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</si>
  <si>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</si>
  <si>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</si>
  <si>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</si>
  <si>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</si>
  <si>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</si>
  <si>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</si>
  <si>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</si>
  <si>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</si>
  <si>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</si>
  <si>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</si>
  <si>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</si>
  <si>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</si>
  <si>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</si>
  <si>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</si>
  <si>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</si>
  <si>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</si>
  <si>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</si>
  <si>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</si>
  <si>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</si>
  <si>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</si>
  <si>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</si>
  <si>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</si>
  <si>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</si>
  <si>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</si>
  <si>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</si>
  <si>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</si>
  <si>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</si>
  <si>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</si>
  <si>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</si>
  <si>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</si>
  <si>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</si>
  <si>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</si>
  <si>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</si>
  <si>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</si>
  <si>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</si>
  <si>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</si>
  <si>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</si>
  <si>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</si>
  <si>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</si>
  <si>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</si>
  <si>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</si>
  <si>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</si>
  <si>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</si>
  <si>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</si>
  <si>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</si>
  <si>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</si>
  <si>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</si>
  <si>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</si>
  <si>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</si>
  <si>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</si>
  <si>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</si>
  <si>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</si>
  <si>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</si>
  <si>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</si>
  <si>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</si>
  <si>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</si>
  <si>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</si>
  <si>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</si>
  <si>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</si>
  <si>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</si>
  <si>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</si>
  <si>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</si>
  <si>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</si>
  <si>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</si>
  <si>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</si>
  <si>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</si>
  <si>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</si>
  <si>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</si>
  <si>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</si>
  <si>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</si>
  <si>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</si>
  <si>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</si>
  <si>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</si>
  <si>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</si>
  <si>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</si>
  <si>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</si>
  <si>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</si>
  <si>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</si>
  <si>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</si>
  <si>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</si>
  <si>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</si>
  <si>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</si>
  <si>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</si>
  <si>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</si>
  <si>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</si>
  <si>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</si>
  <si>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</si>
  <si>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</si>
  <si>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</si>
  <si>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</si>
  <si>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</si>
  <si>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</si>
  <si>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</si>
  <si>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</si>
  <si>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</si>
  <si>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</si>
  <si>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</si>
  <si>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</si>
  <si>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</si>
  <si>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</si>
  <si>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</si>
  <si>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</si>
  <si>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</si>
  <si>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</si>
  <si>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</si>
  <si>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</si>
  <si>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</si>
  <si>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</si>
  <si>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</si>
  <si>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</si>
  <si>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</si>
  <si>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</si>
  <si>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</si>
  <si>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</si>
  <si>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</si>
  <si>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</si>
  <si>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</si>
  <si>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</si>
  <si>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</si>
  <si>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</si>
  <si>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</si>
  <si>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</si>
  <si>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</si>
  <si>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</si>
  <si>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</si>
  <si>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</si>
  <si>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</si>
  <si>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</si>
  <si>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</si>
  <si>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</si>
  <si>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</si>
  <si>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</si>
  <si>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</si>
  <si>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</si>
  <si>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</si>
  <si>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</si>
  <si>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</si>
  <si>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</si>
  <si>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</si>
  <si>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</si>
  <si>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</si>
  <si>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</si>
  <si>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</si>
  <si>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</si>
  <si>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</si>
  <si>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</si>
  <si>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</si>
  <si>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</si>
  <si>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</si>
  <si>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</si>
  <si>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</si>
  <si>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</si>
  <si>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</si>
  <si>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</si>
  <si>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</si>
  <si>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</si>
  <si>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</si>
  <si>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</si>
  <si>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</si>
  <si>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</si>
  <si>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</si>
  <si>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</si>
  <si>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</si>
  <si>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</si>
  <si>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</si>
  <si>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</si>
  <si>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</si>
  <si>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</si>
  <si>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</si>
  <si>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</si>
  <si>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</si>
  <si>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</si>
  <si>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</si>
  <si>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</si>
  <si>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</si>
  <si>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</si>
  <si>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</si>
  <si>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</si>
  <si>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</si>
  <si>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</si>
  <si>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</si>
  <si>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</si>
  <si>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</si>
  <si>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</si>
  <si>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</si>
  <si>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</si>
  <si>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</si>
  <si>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</si>
  <si>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</si>
  <si>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</si>
  <si>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</si>
  <si>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</si>
  <si>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</si>
  <si>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</si>
  <si>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</si>
  <si>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</si>
  <si>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</si>
  <si>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</si>
  <si>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</si>
  <si>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</si>
  <si>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</si>
  <si>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</si>
  <si>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</si>
  <si>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</si>
  <si>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</si>
  <si>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</si>
  <si>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</si>
  <si>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</si>
  <si>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</si>
  <si>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</si>
  <si>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</si>
  <si>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</si>
  <si>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</si>
  <si>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</si>
  <si>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</si>
  <si>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</si>
  <si>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</si>
  <si>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</si>
  <si>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</si>
  <si>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</si>
  <si>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</si>
  <si>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</si>
  <si>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</si>
  <si>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</si>
  <si>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</si>
  <si>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</si>
  <si>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</si>
  <si>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</si>
  <si>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</si>
  <si>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</si>
  <si>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</si>
  <si>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</si>
  <si>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</si>
  <si>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</si>
  <si>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</si>
  <si>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</si>
  <si>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</si>
  <si>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</si>
  <si>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</si>
  <si>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</si>
  <si>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</si>
  <si>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</si>
  <si>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</si>
  <si>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</si>
  <si>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</si>
  <si>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</si>
  <si>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</si>
  <si>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</si>
  <si>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</si>
  <si>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</si>
  <si>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</si>
  <si>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</si>
  <si>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</si>
  <si>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</si>
  <si>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</si>
  <si>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</si>
  <si>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</si>
  <si>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</si>
  <si>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</si>
  <si>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</si>
  <si>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</si>
  <si>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</si>
  <si>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</si>
  <si>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</si>
  <si>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</si>
  <si>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</si>
  <si>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</si>
  <si>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</si>
  <si>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</si>
  <si>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</si>
  <si>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</si>
  <si>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</si>
  <si>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</si>
  <si>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</si>
  <si>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</si>
  <si>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</si>
  <si>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</si>
  <si>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</si>
  <si>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</si>
  <si>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</si>
  <si>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</si>
  <si>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</si>
  <si>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</si>
  <si>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</si>
  <si>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</si>
  <si>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</si>
  <si>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</si>
  <si>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</si>
  <si>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</si>
  <si>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</si>
  <si>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</si>
  <si>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</si>
  <si>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</si>
  <si>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</si>
  <si>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</si>
  <si>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</si>
  <si>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</si>
  <si>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</si>
  <si>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</si>
  <si>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</si>
  <si>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</si>
  <si>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</si>
  <si>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</si>
  <si>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</si>
  <si>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</si>
  <si>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</si>
  <si>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</si>
  <si>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</si>
  <si>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</si>
  <si>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</si>
  <si>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</si>
  <si>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</si>
  <si>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</si>
  <si>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</si>
  <si>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</si>
  <si>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</si>
  <si>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</si>
  <si>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</si>
  <si>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</si>
  <si>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</si>
  <si>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</si>
  <si>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</si>
  <si>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</si>
  <si>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</si>
  <si>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</si>
  <si>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</si>
  <si>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</si>
  <si>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</si>
  <si>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</si>
  <si>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</si>
  <si>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</si>
  <si>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</si>
  <si>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</si>
  <si>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</si>
  <si>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</si>
  <si>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</si>
  <si>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</si>
  <si>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</si>
  <si>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</si>
  <si>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</si>
  <si>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</si>
  <si>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</si>
  <si>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</si>
  <si>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</si>
  <si>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</si>
  <si>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</si>
  <si>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</si>
  <si>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</si>
  <si>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</si>
  <si>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</si>
  <si>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</si>
  <si>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</si>
  <si>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</si>
  <si>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</si>
  <si>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</si>
  <si>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</si>
  <si>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</si>
  <si>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</si>
  <si>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</si>
  <si>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</si>
  <si>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</si>
  <si>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</si>
  <si>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</si>
  <si>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</si>
  <si>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</si>
  <si>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</si>
  <si>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</si>
  <si>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</si>
  <si>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</si>
  <si>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</si>
  <si>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</si>
  <si>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</si>
  <si>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</si>
  <si>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</si>
  <si>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</si>
  <si>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</si>
  <si>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</si>
  <si>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</si>
  <si>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</si>
  <si>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</si>
  <si>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</si>
  <si>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</si>
  <si>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</si>
  <si>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</si>
  <si>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</si>
  <si>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</si>
  <si>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</si>
  <si>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</si>
  <si>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</si>
  <si>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</si>
  <si>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</si>
  <si>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</si>
  <si>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</si>
  <si>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</si>
  <si>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</si>
  <si>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</si>
  <si>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</si>
  <si>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</si>
  <si>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</si>
  <si>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</si>
  <si>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</si>
  <si>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</si>
  <si>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</si>
  <si>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</si>
  <si>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</si>
  <si>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</si>
  <si>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</si>
  <si>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</si>
  <si>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</si>
  <si>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</si>
  <si>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</si>
  <si>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</si>
  <si>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</si>
  <si>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</si>
  <si>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</si>
  <si>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</si>
  <si>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</si>
  <si>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</si>
  <si>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</si>
  <si>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</si>
  <si>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</si>
  <si>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</si>
  <si>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</si>
  <si>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</si>
  <si>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</si>
  <si>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</si>
  <si>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</si>
  <si>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</si>
  <si>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</si>
  <si>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</si>
  <si>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</si>
  <si>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</si>
  <si>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</si>
  <si>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</si>
  <si>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</si>
  <si>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</si>
  <si>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</si>
  <si>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</si>
  <si>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</si>
  <si>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</si>
  <si>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</si>
  <si>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</si>
  <si>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</si>
  <si>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</si>
  <si>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</si>
  <si>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</si>
  <si>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</si>
  <si>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</si>
  <si>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</si>
  <si>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</si>
  <si>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</si>
  <si>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</si>
  <si>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</si>
  <si>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</si>
  <si>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</si>
  <si>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</si>
  <si>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</si>
  <si>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</si>
  <si>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</si>
  <si>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</si>
  <si>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</si>
  <si>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</si>
  <si>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</si>
  <si>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</si>
  <si>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</si>
  <si>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</si>
  <si>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</si>
  <si>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</si>
  <si>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</si>
  <si>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</si>
  <si>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</si>
  <si>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</si>
  <si>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</si>
  <si>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</si>
  <si>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</si>
  <si>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</si>
  <si>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</si>
  <si>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</si>
  <si>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</si>
  <si>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</si>
  <si>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</si>
  <si>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</si>
  <si>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</si>
  <si>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</si>
  <si>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</si>
  <si>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</si>
  <si>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</si>
  <si>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</si>
  <si>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</si>
  <si>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</si>
  <si>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</si>
  <si>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</si>
  <si>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</si>
  <si>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</si>
  <si>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</si>
  <si>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</si>
  <si>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</si>
  <si>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</si>
  <si>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</si>
  <si>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</si>
  <si>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</si>
  <si>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</si>
  <si>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</si>
  <si>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</si>
  <si>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</si>
  <si>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</si>
  <si>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</si>
  <si>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</si>
  <si>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</si>
  <si>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</si>
  <si>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</si>
  <si>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</si>
  <si>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</si>
  <si>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</si>
  <si>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</si>
  <si>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</si>
  <si>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</si>
  <si>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</si>
  <si>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</si>
  <si>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</si>
  <si>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</si>
  <si>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</si>
  <si>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</si>
  <si>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</si>
  <si>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</si>
  <si>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</si>
  <si>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</si>
  <si>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</si>
  <si>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</si>
  <si>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</si>
  <si>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</si>
  <si>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</si>
  <si>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</si>
  <si>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</si>
  <si>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</si>
  <si>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</si>
  <si>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</si>
  <si>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</si>
  <si>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</si>
  <si>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</si>
  <si>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</si>
  <si>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</si>
  <si>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</si>
  <si>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</si>
  <si>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</si>
  <si>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</si>
  <si>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</si>
  <si>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</si>
  <si>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</si>
  <si>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</si>
  <si>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</si>
  <si>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</si>
  <si>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</si>
  <si>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</si>
  <si>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</si>
  <si>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</si>
  <si>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</si>
  <si>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</si>
  <si>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</si>
  <si>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</si>
  <si>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</si>
  <si>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</si>
  <si>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</si>
  <si>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</si>
  <si>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</si>
  <si>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</si>
  <si>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</si>
  <si>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</si>
  <si>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</si>
  <si>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</si>
  <si>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</si>
  <si>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</si>
  <si>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</si>
  <si>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</si>
  <si>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</si>
  <si>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</si>
  <si>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</si>
  <si>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</si>
  <si>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</si>
  <si>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</si>
  <si>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</si>
  <si>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</si>
  <si>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</si>
  <si>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</si>
  <si>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</si>
  <si>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</si>
  <si>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</si>
  <si>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</si>
  <si>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</si>
  <si>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</si>
  <si>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</si>
  <si>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</si>
  <si>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</si>
  <si>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</si>
  <si>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</si>
  <si>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</si>
  <si>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</si>
  <si>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</si>
  <si>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</si>
  <si>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</si>
  <si>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</si>
  <si>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</si>
  <si>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</si>
  <si>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</si>
  <si>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</si>
  <si>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</si>
  <si>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</si>
  <si>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</si>
  <si>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</si>
  <si>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</si>
  <si>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</si>
  <si>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</si>
  <si>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</si>
  <si>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</si>
  <si>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</si>
  <si>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</si>
  <si>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</si>
  <si>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</si>
  <si>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</si>
  <si>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</si>
  <si>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</si>
  <si>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</si>
  <si>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</si>
  <si>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</si>
  <si>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</si>
  <si>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</si>
  <si>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</si>
  <si>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</si>
  <si>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</si>
  <si>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</si>
  <si>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</si>
  <si>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</si>
  <si>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</si>
  <si>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</si>
  <si>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</si>
  <si>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</si>
  <si>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</si>
  <si>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</si>
  <si>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</si>
  <si>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</si>
  <si>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</si>
  <si>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</si>
  <si>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</si>
  <si>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</si>
  <si>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</si>
  <si>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</si>
  <si>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</si>
  <si>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</si>
  <si>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</si>
  <si>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</si>
  <si>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</si>
  <si>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</si>
  <si>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</si>
  <si>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</si>
  <si>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</si>
  <si>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</si>
  <si>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</si>
  <si>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</si>
  <si>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</si>
  <si>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</si>
  <si>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</si>
  <si>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</si>
  <si>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</si>
  <si>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</si>
  <si>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</si>
  <si>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</si>
  <si>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</si>
  <si>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</si>
  <si>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</si>
  <si>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</si>
  <si>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</si>
  <si>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</si>
  <si>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</si>
  <si>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</si>
  <si>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</si>
  <si>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</si>
  <si>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</si>
  <si>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</si>
  <si>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</si>
  <si>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</si>
  <si>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</si>
  <si>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</si>
  <si>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</si>
  <si>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</si>
  <si>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</si>
  <si>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</si>
  <si>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</si>
  <si>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</si>
  <si>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</si>
  <si>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</si>
  <si>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</si>
  <si>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</si>
  <si>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</si>
  <si>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</si>
  <si>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</si>
  <si>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</si>
  <si>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</si>
  <si>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</si>
  <si>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</si>
  <si>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</si>
  <si>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</si>
  <si>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</si>
  <si>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</si>
  <si>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</si>
  <si>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</si>
  <si>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</si>
  <si>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</si>
  <si>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</si>
  <si>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</si>
  <si>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</si>
  <si>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</si>
  <si>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</si>
  <si>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</si>
  <si>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</si>
  <si>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</si>
  <si>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</si>
  <si>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</si>
  <si>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</si>
  <si>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</si>
  <si>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</si>
  <si>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</si>
  <si>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</si>
  <si>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</si>
  <si>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</si>
  <si>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</si>
  <si>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</si>
  <si>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</si>
  <si>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</si>
  <si>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</si>
  <si>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</si>
  <si>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</si>
  <si>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</si>
  <si>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</si>
  <si>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</si>
  <si>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</si>
  <si>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</si>
  <si>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</si>
  <si>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</si>
  <si>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</si>
  <si>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</si>
  <si>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</si>
  <si>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</si>
  <si>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</si>
  <si>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</si>
  <si>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</si>
  <si>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</si>
  <si>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</si>
  <si>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</si>
  <si>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</si>
  <si>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</si>
  <si>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</si>
  <si>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</si>
  <si>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</si>
  <si>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</si>
  <si>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</si>
  <si>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</si>
  <si>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</si>
  <si>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</si>
  <si>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</si>
  <si>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</si>
  <si>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</si>
  <si>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</si>
  <si>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</si>
  <si>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</si>
  <si>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</si>
  <si>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</si>
  <si>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</si>
  <si>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</si>
  <si>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</si>
  <si>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</si>
  <si>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</si>
  <si>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</si>
  <si>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</si>
  <si>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</si>
  <si>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</si>
  <si>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</si>
  <si>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</si>
  <si>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</si>
  <si>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</si>
  <si>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</si>
  <si>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</si>
  <si>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</si>
  <si>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</si>
  <si>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</si>
  <si>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</si>
  <si>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</si>
  <si>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</si>
  <si>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</si>
  <si>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</si>
  <si>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</si>
  <si>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</si>
  <si>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</si>
  <si>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</si>
  <si>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</si>
  <si>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</si>
  <si>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</si>
  <si>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</si>
  <si>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</si>
  <si>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</si>
  <si>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</si>
  <si>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</si>
  <si>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</si>
  <si>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</si>
  <si>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</si>
  <si>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</si>
  <si>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</si>
  <si>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</si>
  <si>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</si>
  <si>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</si>
  <si>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</si>
  <si>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</si>
  <si>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</si>
  <si>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</si>
  <si>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</si>
  <si>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</si>
  <si>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</si>
  <si>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</si>
  <si>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</si>
  <si>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</si>
  <si>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</si>
  <si>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</si>
  <si>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</si>
  <si>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</si>
  <si>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</si>
  <si>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</si>
  <si>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</si>
  <si>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</si>
  <si>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</si>
  <si>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</si>
  <si>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</si>
  <si>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</si>
  <si>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</si>
  <si>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</si>
  <si>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</si>
  <si>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</si>
  <si>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</si>
  <si>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</si>
  <si>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</si>
  <si>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</si>
  <si>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</si>
  <si>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</si>
  <si>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</si>
  <si>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</si>
  <si>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</si>
  <si>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</si>
  <si>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</si>
  <si>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</si>
  <si>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</si>
  <si>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</si>
  <si>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</si>
  <si>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</si>
  <si>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</si>
  <si>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</si>
  <si>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</si>
  <si>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</si>
  <si>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</si>
  <si>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</si>
  <si>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</si>
  <si>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</si>
  <si>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</si>
  <si>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</si>
  <si>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</si>
  <si>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</si>
  <si>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</si>
  <si>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</si>
  <si>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</si>
  <si>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</si>
  <si>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</si>
  <si>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</si>
  <si>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</si>
  <si>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</si>
  <si>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</si>
  <si>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</si>
  <si>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</si>
  <si>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</si>
  <si>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</si>
  <si>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</si>
  <si>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</si>
  <si>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</si>
  <si>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</si>
  <si>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</si>
  <si>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</si>
  <si>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</si>
  <si>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</si>
  <si>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</si>
  <si>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</si>
  <si>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</si>
  <si>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</si>
  <si>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</si>
  <si>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</si>
  <si>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</si>
  <si>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</si>
  <si>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</si>
  <si>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</si>
  <si>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</si>
  <si>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</si>
  <si>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</si>
  <si>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</si>
  <si>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</si>
  <si>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</si>
  <si>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</si>
  <si>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</si>
  <si>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</si>
  <si>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</si>
  <si>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</si>
  <si>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</si>
  <si>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</si>
  <si>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</si>
  <si>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</si>
  <si>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</si>
  <si>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</si>
  <si>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</si>
  <si>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</si>
  <si>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</si>
  <si>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</si>
  <si>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</si>
  <si>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</si>
  <si>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</si>
  <si>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</si>
  <si>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</si>
  <si>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</si>
  <si>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</si>
  <si>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</si>
  <si>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</si>
  <si>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</si>
  <si>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</si>
  <si>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</si>
  <si>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</si>
  <si>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</si>
  <si>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</si>
  <si>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</si>
  <si>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</si>
  <si>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</si>
  <si>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</si>
  <si>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</si>
  <si>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</si>
  <si>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</si>
  <si>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</si>
  <si>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</si>
  <si>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</si>
  <si>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</si>
  <si>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</si>
  <si>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</si>
  <si>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</si>
  <si>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</si>
  <si>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</si>
  <si>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</si>
  <si>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</si>
  <si>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</si>
  <si>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</si>
  <si>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</si>
  <si>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</si>
  <si>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</si>
  <si>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</si>
  <si>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</si>
  <si>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</si>
  <si>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</si>
  <si>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</si>
  <si>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</si>
  <si>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</si>
  <si>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</si>
  <si>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</si>
  <si>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</si>
  <si>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</si>
  <si>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</si>
  <si>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</si>
  <si>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</si>
  <si>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</si>
  <si>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</si>
  <si>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</si>
  <si>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</si>
  <si>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</si>
  <si>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</si>
  <si>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</si>
  <si>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</si>
  <si>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</si>
  <si>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</si>
  <si>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</si>
  <si>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</si>
  <si>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</si>
  <si>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</si>
  <si>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</si>
  <si>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</si>
  <si>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</si>
  <si>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</si>
  <si>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</si>
  <si>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</si>
  <si>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</si>
  <si>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</si>
  <si>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</si>
  <si>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</si>
  <si>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</si>
  <si>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</si>
  <si>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</si>
  <si>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</si>
  <si>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</si>
  <si>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</si>
  <si>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</si>
  <si>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</si>
  <si>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</si>
  <si>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</si>
  <si>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</si>
  <si>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</si>
  <si>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</si>
  <si>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</si>
  <si>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</si>
  <si>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</si>
  <si>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</si>
  <si>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</si>
  <si>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</si>
  <si>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</si>
  <si>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</si>
  <si>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</si>
  <si>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</si>
  <si>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</si>
  <si>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</si>
  <si>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</si>
  <si>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</si>
  <si>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</si>
  <si>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</si>
  <si>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</si>
  <si>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</si>
  <si>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</si>
  <si>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</si>
  <si>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</si>
  <si>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</si>
  <si>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</si>
  <si>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</si>
  <si>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</si>
  <si>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</si>
  <si>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</si>
  <si>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</si>
  <si>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</si>
  <si>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</si>
  <si>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</si>
  <si>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</si>
  <si>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</si>
  <si>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</si>
  <si>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</si>
  <si>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</si>
  <si>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</si>
  <si>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</si>
  <si>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</si>
  <si>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</si>
  <si>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</si>
  <si>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</si>
  <si>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</si>
  <si>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</si>
  <si>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</si>
  <si>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</si>
  <si>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</si>
  <si>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</si>
  <si>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</si>
  <si>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</si>
  <si>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</si>
  <si>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</si>
  <si>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</si>
  <si>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</si>
  <si>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</si>
  <si>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</si>
  <si>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</si>
  <si>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</si>
  <si>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</si>
  <si>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</si>
  <si>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</si>
  <si>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</si>
  <si>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</si>
  <si>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</si>
  <si>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</si>
  <si>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</si>
  <si>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</si>
  <si>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</si>
  <si>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</si>
  <si>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</si>
  <si>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</si>
  <si>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</si>
  <si>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</si>
  <si>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</si>
  <si>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</si>
  <si>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</si>
  <si>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</si>
  <si>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</si>
  <si>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</si>
  <si>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</si>
  <si>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</si>
  <si>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</si>
  <si>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</si>
  <si>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</si>
  <si>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</si>
  <si>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</si>
  <si>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</si>
  <si>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</si>
  <si>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</si>
  <si>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</si>
  <si>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</si>
  <si>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</si>
  <si>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</si>
  <si>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</si>
  <si>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</si>
  <si>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</si>
  <si>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</si>
  <si>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</si>
  <si>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</si>
  <si>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</si>
  <si>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</si>
  <si>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</si>
  <si>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</si>
  <si>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</si>
  <si>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</si>
  <si>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</si>
  <si>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</si>
  <si>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</si>
  <si>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</si>
  <si>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</si>
  <si>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</si>
  <si>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</si>
  <si>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</si>
  <si>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</si>
  <si>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</si>
  <si>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</si>
  <si>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</si>
  <si>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</si>
  <si>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</si>
  <si>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</si>
  <si>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</si>
  <si>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</si>
  <si>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</si>
  <si>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</si>
  <si>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</si>
  <si>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</si>
  <si>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</si>
  <si>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</si>
  <si>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</si>
  <si>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</si>
  <si>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</si>
  <si>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</si>
  <si>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</si>
  <si>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</si>
  <si>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</si>
  <si>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</si>
  <si>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</si>
  <si>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</si>
  <si>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</si>
  <si>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</si>
  <si>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</si>
  <si>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</si>
  <si>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</si>
  <si>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</si>
  <si>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</si>
  <si>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</si>
  <si>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</si>
  <si>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</si>
  <si>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</si>
  <si>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</si>
  <si>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</si>
  <si>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</si>
  <si>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</si>
  <si>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</si>
  <si>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</si>
  <si>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</si>
  <si>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</si>
  <si>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</si>
  <si>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</si>
  <si>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</si>
  <si>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</si>
  <si>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</si>
  <si>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</si>
  <si>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</si>
  <si>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</si>
  <si>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</si>
  <si>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</si>
  <si>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</si>
  <si>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</si>
  <si>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</si>
  <si>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</si>
  <si>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</si>
  <si>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</si>
  <si>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</si>
  <si>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</si>
  <si>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</si>
  <si>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</si>
  <si>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</si>
  <si>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</si>
  <si>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</si>
  <si>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</si>
  <si>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</si>
  <si>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</si>
  <si>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</si>
  <si>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</si>
  <si>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</si>
  <si>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</si>
  <si>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</si>
  <si>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</si>
  <si>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</si>
  <si>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</si>
  <si>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</si>
  <si>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</si>
  <si>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</si>
  <si>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</si>
  <si>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</si>
  <si>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</si>
  <si>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</si>
  <si>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</si>
  <si>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</si>
  <si>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</si>
  <si>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</si>
  <si>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</si>
  <si>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</si>
  <si>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</si>
  <si>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</si>
  <si>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</si>
  <si>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</si>
  <si>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</si>
  <si>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</si>
  <si>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</si>
  <si>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</si>
  <si>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</si>
  <si>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</si>
  <si>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</si>
  <si>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</si>
  <si>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</si>
  <si>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</si>
  <si>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</si>
  <si>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</si>
  <si>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</si>
  <si>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</si>
  <si>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</si>
  <si>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</si>
  <si>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</si>
  <si>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</si>
  <si>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</si>
  <si>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</si>
  <si>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</si>
  <si>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</si>
  <si>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</si>
  <si>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</si>
  <si>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</si>
  <si>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</si>
  <si>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</si>
  <si>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</si>
  <si>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</si>
  <si>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</si>
  <si>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</si>
  <si>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</si>
  <si>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</si>
  <si>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</si>
  <si>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</si>
  <si>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</si>
  <si>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</si>
  <si>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</si>
  <si>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</si>
  <si>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</si>
  <si>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</si>
  <si>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</si>
  <si>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</si>
  <si>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</si>
  <si>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</si>
  <si>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</si>
  <si>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</si>
  <si>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</si>
  <si>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</si>
  <si>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</si>
  <si>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</si>
  <si>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</si>
  <si>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</si>
  <si>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</si>
  <si>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</si>
  <si>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</si>
  <si>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</si>
  <si>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</si>
  <si>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</si>
  <si>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</si>
  <si>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</si>
  <si>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</si>
  <si>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</si>
  <si>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</si>
  <si>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</si>
  <si>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</si>
  <si>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</si>
  <si>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</si>
  <si>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</si>
  <si>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</si>
  <si>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</si>
  <si>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</si>
  <si>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</si>
  <si>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</si>
  <si>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</si>
  <si>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</si>
  <si>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</si>
  <si>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</si>
  <si>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</si>
  <si>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</si>
  <si>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</si>
  <si>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</si>
  <si>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</si>
  <si>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</si>
  <si>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</si>
  <si>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</si>
  <si>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</si>
  <si>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</si>
  <si>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</si>
  <si>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</si>
  <si>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</si>
  <si>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</si>
  <si>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</si>
  <si>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</si>
  <si>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</si>
  <si>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</si>
  <si>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</si>
  <si>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</si>
  <si>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</si>
  <si>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</si>
  <si>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</si>
  <si>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</si>
  <si>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</si>
  <si>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</si>
  <si>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</si>
  <si>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</si>
  <si>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</si>
  <si>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</si>
  <si>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</si>
  <si>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</si>
  <si>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</si>
  <si>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</si>
  <si>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</si>
  <si>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</si>
  <si>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</si>
  <si>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</si>
  <si>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</si>
  <si>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</si>
  <si>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</si>
  <si>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</si>
  <si>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</si>
  <si>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</si>
  <si>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</si>
  <si>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</si>
  <si>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</si>
  <si>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</si>
  <si>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</si>
  <si>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</si>
  <si>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</si>
  <si>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</si>
  <si>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</si>
  <si>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</si>
  <si>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</si>
  <si>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</si>
  <si>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</si>
  <si>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</si>
  <si>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</si>
  <si>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</si>
  <si>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</si>
  <si>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</si>
  <si>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</si>
  <si>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</si>
  <si>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</si>
  <si>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</si>
  <si>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</si>
  <si>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</si>
  <si>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</si>
  <si>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</si>
  <si>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</si>
  <si>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</si>
  <si>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</si>
  <si>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</si>
  <si>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</si>
  <si>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</si>
  <si>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</si>
  <si>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</si>
  <si>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</si>
  <si>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</si>
  <si>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</si>
  <si>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</si>
  <si>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</si>
  <si>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</si>
  <si>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</si>
  <si>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</si>
  <si>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</si>
  <si>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</si>
  <si>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</si>
  <si>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</si>
  <si>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</si>
  <si>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</si>
  <si>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</si>
  <si>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</si>
  <si>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</si>
  <si>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</si>
  <si>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</si>
  <si>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</si>
  <si>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</si>
  <si>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</si>
  <si>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</si>
  <si>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</si>
  <si>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</si>
  <si>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</si>
  <si>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</si>
  <si>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</si>
  <si>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</si>
  <si>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</si>
  <si>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</si>
  <si>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</si>
  <si>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</si>
  <si>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</si>
  <si>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</si>
  <si>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</si>
  <si>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</si>
  <si>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</si>
  <si>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</si>
  <si>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</si>
  <si>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</si>
  <si>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</si>
  <si>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</si>
  <si>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</si>
  <si>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</si>
  <si>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</si>
  <si>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</si>
  <si>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</si>
  <si>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</si>
  <si>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</si>
  <si>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</si>
  <si>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</si>
  <si>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</si>
  <si>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</si>
  <si>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</si>
  <si>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</si>
  <si>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</si>
  <si>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</si>
  <si>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</si>
  <si>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</si>
  <si>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</si>
  <si>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</si>
  <si>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</si>
  <si>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</si>
  <si>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</si>
  <si>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</si>
  <si>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</si>
  <si>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</si>
  <si>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</si>
  <si>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</si>
  <si>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</si>
  <si>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</si>
  <si>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</si>
  <si>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</si>
  <si>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</si>
  <si>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</si>
  <si>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</si>
  <si>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</si>
  <si>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</si>
  <si>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</si>
  <si>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</si>
  <si>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</si>
  <si>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</si>
  <si>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</si>
  <si>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</si>
  <si>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</si>
  <si>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</si>
  <si>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</si>
  <si>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</si>
  <si>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</si>
  <si>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</si>
  <si>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</si>
  <si>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</si>
  <si>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</si>
  <si>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</si>
  <si>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</si>
  <si>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</si>
  <si>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</si>
  <si>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</si>
  <si>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</si>
  <si>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</si>
  <si>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</si>
  <si>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</si>
  <si>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</si>
  <si>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</si>
  <si>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</si>
  <si>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</si>
  <si>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</si>
  <si>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</si>
  <si>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</si>
  <si>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</si>
  <si>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</si>
  <si>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</si>
  <si>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</si>
  <si>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</si>
  <si>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</si>
  <si>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</si>
  <si>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</si>
  <si>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</si>
  <si>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</si>
  <si>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</si>
  <si>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</si>
  <si>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</si>
  <si>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</si>
  <si>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</si>
  <si>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</si>
  <si>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</si>
  <si>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</si>
  <si>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</si>
  <si>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</si>
  <si>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</si>
  <si>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</si>
  <si>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</si>
  <si>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</si>
  <si>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</si>
  <si>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</si>
  <si>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</si>
  <si>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</si>
  <si>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</si>
  <si>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</si>
  <si>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</si>
  <si>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</si>
  <si>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</si>
  <si>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</si>
  <si>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</si>
  <si>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</si>
  <si>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</si>
  <si>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</si>
  <si>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</si>
  <si>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</si>
  <si>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</si>
  <si>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</si>
  <si>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</si>
  <si>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</si>
  <si>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</si>
  <si>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</si>
  <si>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</si>
  <si>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</si>
  <si>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</si>
  <si>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</si>
  <si>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</si>
  <si>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</si>
  <si>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</si>
  <si>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</si>
  <si>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</si>
  <si>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</si>
  <si>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</si>
  <si>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</si>
  <si>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</si>
  <si>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</si>
  <si>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</si>
  <si>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</si>
  <si>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</si>
  <si>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</si>
  <si>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</si>
  <si>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</si>
  <si>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</si>
  <si>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</si>
  <si>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</si>
  <si>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</si>
  <si>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</si>
  <si>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</si>
  <si>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</si>
  <si>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</si>
  <si>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</si>
  <si>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</si>
  <si>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</si>
  <si>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</si>
  <si>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</si>
  <si>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</si>
  <si>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</si>
  <si>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</si>
  <si>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</si>
  <si>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</si>
  <si>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</si>
  <si>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</si>
  <si>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</si>
  <si>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</si>
  <si>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</si>
  <si>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</si>
  <si>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</si>
  <si>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</si>
  <si>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</si>
  <si>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</si>
  <si>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</si>
  <si>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</si>
  <si>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</si>
  <si>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</si>
  <si>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</si>
  <si>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</si>
  <si>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</si>
  <si>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</si>
  <si>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</si>
  <si>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</si>
  <si>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</si>
  <si>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</si>
  <si>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</si>
  <si>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</si>
  <si>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</si>
  <si>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</si>
  <si>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</si>
  <si>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</si>
  <si>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</si>
  <si>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</si>
  <si>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</si>
  <si>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</si>
  <si>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</si>
  <si>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</si>
  <si>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</si>
  <si>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</si>
  <si>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</si>
  <si>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</si>
  <si>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</si>
  <si>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</si>
  <si>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</si>
  <si>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</si>
  <si>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</si>
  <si>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</si>
  <si>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</si>
  <si>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</si>
  <si>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</si>
  <si>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</si>
  <si>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</si>
  <si>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</si>
  <si>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</si>
  <si>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</si>
  <si>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</si>
  <si>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</si>
  <si>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</si>
  <si>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</si>
  <si>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</si>
  <si>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</si>
  <si>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</si>
  <si>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</si>
  <si>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</si>
  <si>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</si>
  <si>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</si>
  <si>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</si>
  <si>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</si>
  <si>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</si>
  <si>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</si>
  <si>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</si>
  <si>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</si>
  <si>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</si>
  <si>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</si>
  <si>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</si>
  <si>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</si>
  <si>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</si>
  <si>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</si>
  <si>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</si>
  <si>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</si>
  <si>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</si>
  <si>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</si>
  <si>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</si>
  <si>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</si>
  <si>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</si>
  <si>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</si>
  <si>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</si>
  <si>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</si>
  <si>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</si>
  <si>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</si>
  <si>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</si>
  <si>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</si>
  <si>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</si>
  <si>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</si>
  <si>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</si>
  <si>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</si>
  <si>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</si>
  <si>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</si>
  <si>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</si>
  <si>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</si>
  <si>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</si>
  <si>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</si>
  <si>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</si>
  <si>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</si>
  <si>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</si>
  <si>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</si>
  <si>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</si>
  <si>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</si>
  <si>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</si>
  <si>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</si>
  <si>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</si>
  <si>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</si>
  <si>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</si>
  <si>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</si>
  <si>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</si>
  <si>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</si>
  <si>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</si>
  <si>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</si>
  <si>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</si>
  <si>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</si>
  <si>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</si>
  <si>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</si>
  <si>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</si>
  <si>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</si>
  <si>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</si>
  <si>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</si>
  <si>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</si>
  <si>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</si>
  <si>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</si>
  <si>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</si>
  <si>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</si>
  <si>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</si>
  <si>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</si>
  <si>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</si>
  <si>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</si>
  <si>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</si>
  <si>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</si>
  <si>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</si>
  <si>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</si>
  <si>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</si>
  <si>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</si>
  <si>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</si>
  <si>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</si>
  <si>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</si>
  <si>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</si>
  <si>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</si>
  <si>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</si>
  <si>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</si>
  <si>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</si>
  <si>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</si>
  <si>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</si>
  <si>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</si>
  <si>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</si>
  <si>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</si>
  <si>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</si>
  <si>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</si>
  <si>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</si>
  <si>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</si>
  <si>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</si>
  <si>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</si>
  <si>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</si>
  <si>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</si>
  <si>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</si>
  <si>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</si>
  <si>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</si>
  <si>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</si>
  <si>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</si>
  <si>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</si>
  <si>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</si>
  <si>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</si>
  <si>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</si>
  <si>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</si>
  <si>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</si>
  <si>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</si>
  <si>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</si>
  <si>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</si>
  <si>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</si>
  <si>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</si>
  <si>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</si>
  <si>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</si>
  <si>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</si>
  <si>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</si>
  <si>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</si>
  <si>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</si>
  <si>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</si>
  <si>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</si>
  <si>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</si>
  <si>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</si>
  <si>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</si>
  <si>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</si>
  <si>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</si>
  <si>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</si>
  <si>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</si>
  <si>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</si>
  <si>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</si>
  <si>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</si>
  <si>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</si>
  <si>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</si>
  <si>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</si>
  <si>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</si>
  <si>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</si>
  <si>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</si>
  <si>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</si>
  <si>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</si>
  <si>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</si>
  <si>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</si>
  <si>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</si>
  <si>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</si>
  <si>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</si>
  <si>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</si>
  <si>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</si>
  <si>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</si>
  <si>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</si>
  <si>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</si>
  <si>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</si>
  <si>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</si>
  <si>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</si>
  <si>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</si>
  <si>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</si>
  <si>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</si>
  <si>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</si>
  <si>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</si>
  <si>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</si>
  <si>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</si>
  <si>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</si>
  <si>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</si>
  <si>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</si>
  <si>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</si>
  <si>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</si>
  <si>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</si>
  <si>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</si>
  <si>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</si>
  <si>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</si>
  <si>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</si>
  <si>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</si>
  <si>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</si>
  <si>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</si>
  <si>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</si>
  <si>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</si>
  <si>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</si>
  <si>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</si>
  <si>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</si>
  <si>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</si>
  <si>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</si>
  <si>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</si>
  <si>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</si>
  <si>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</si>
  <si>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</si>
  <si>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</si>
  <si>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</si>
  <si>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</si>
  <si>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</si>
  <si>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</si>
  <si>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</si>
  <si>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</si>
  <si>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</si>
  <si>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</si>
  <si>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</si>
  <si>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</si>
  <si>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</si>
  <si>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</si>
  <si>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</si>
  <si>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</si>
  <si>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</si>
  <si>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</si>
  <si>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</si>
  <si>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</si>
  <si>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</si>
  <si>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</si>
  <si>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</si>
  <si>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</si>
  <si>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</si>
  <si>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</si>
  <si>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</si>
  <si>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</si>
  <si>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</si>
  <si>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</si>
  <si>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</si>
  <si>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</si>
  <si>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</si>
  <si>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</si>
  <si>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</si>
  <si>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</si>
  <si>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</si>
  <si>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</si>
  <si>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</si>
  <si>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</si>
  <si>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</si>
  <si>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</si>
  <si>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</si>
  <si>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</si>
  <si>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</si>
  <si>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</si>
  <si>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</si>
  <si>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</si>
  <si>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</si>
  <si>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</si>
  <si>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</si>
  <si>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</si>
  <si>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</si>
  <si>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</si>
  <si>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</si>
  <si>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</si>
  <si>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</si>
  <si>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</si>
  <si>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</si>
  <si>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</si>
  <si>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</si>
  <si>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</si>
  <si>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</si>
  <si>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</si>
  <si>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</si>
  <si>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</si>
  <si>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</si>
  <si>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</si>
  <si>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</si>
  <si>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</si>
  <si>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</si>
  <si>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</si>
  <si>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</si>
  <si>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</si>
  <si>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</si>
  <si>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</si>
  <si>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</si>
  <si>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</si>
  <si>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</si>
  <si>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</si>
  <si>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</si>
  <si>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</si>
  <si>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</si>
  <si>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</si>
  <si>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</si>
  <si>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</si>
  <si>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</si>
  <si>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</si>
  <si>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</si>
  <si>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</si>
  <si>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</si>
  <si>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</si>
  <si>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</si>
  <si>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</si>
  <si>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</si>
  <si>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</si>
  <si>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</si>
  <si>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</si>
  <si>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</si>
  <si>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</si>
  <si>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</si>
  <si>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</si>
  <si>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</si>
  <si>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</si>
  <si>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</si>
  <si>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</si>
  <si>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</si>
  <si>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</si>
  <si>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</si>
  <si>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</si>
  <si>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</si>
  <si>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</si>
  <si>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</si>
  <si>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</si>
  <si>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</si>
  <si>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</si>
  <si>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</si>
  <si>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</si>
  <si>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</si>
  <si>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</si>
  <si>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</si>
  <si>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</si>
  <si>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</si>
  <si>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</si>
  <si>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</si>
  <si>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</si>
  <si>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</si>
  <si>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</si>
  <si>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</si>
  <si>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</si>
  <si>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</si>
  <si>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</si>
  <si>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</si>
  <si>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</si>
  <si>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</si>
  <si>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</si>
  <si>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</si>
  <si>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</si>
  <si>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</si>
  <si>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</si>
  <si>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</si>
  <si>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</si>
  <si>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</si>
  <si>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</si>
  <si>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</si>
  <si>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</si>
  <si>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</si>
  <si>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</si>
  <si>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</si>
  <si>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</si>
  <si>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</si>
  <si>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</si>
  <si>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</si>
  <si>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</si>
  <si>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</si>
  <si>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</si>
  <si>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</si>
  <si>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</si>
  <si>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</si>
  <si>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</si>
  <si>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</si>
  <si>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</si>
  <si>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</si>
  <si>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</si>
  <si>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</si>
  <si>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</si>
  <si>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</si>
  <si>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</si>
  <si>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</si>
  <si>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</si>
  <si>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</si>
  <si>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</si>
  <si>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</si>
  <si>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</si>
  <si>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</si>
  <si>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</si>
  <si>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</si>
  <si>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</si>
  <si>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</si>
  <si>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</si>
  <si>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</si>
  <si>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</si>
  <si>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</si>
  <si>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</si>
  <si>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</si>
  <si>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</si>
  <si>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</si>
  <si>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</si>
  <si>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</si>
  <si>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</si>
  <si>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</si>
  <si>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</si>
  <si>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</si>
  <si>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</si>
  <si>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</si>
  <si>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</si>
  <si>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</si>
  <si>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</si>
  <si>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</si>
  <si>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</si>
  <si>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</si>
  <si>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</si>
  <si>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</si>
  <si>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</si>
  <si>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</si>
  <si>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</si>
  <si>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</si>
  <si>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</si>
  <si>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</si>
  <si>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</si>
  <si>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</si>
  <si>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</si>
  <si>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</si>
  <si>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</si>
  <si>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</si>
  <si>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</si>
  <si>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</si>
  <si>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</si>
  <si>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</si>
  <si>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</si>
  <si>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</si>
  <si>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</si>
  <si>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</si>
  <si>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</si>
  <si>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</si>
  <si>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</si>
  <si>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</si>
  <si>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</si>
  <si>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</si>
  <si>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</si>
  <si>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</si>
  <si>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</si>
  <si>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</si>
  <si>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</si>
  <si>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</si>
  <si>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</si>
  <si>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</si>
  <si>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</si>
  <si>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</si>
  <si>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</si>
  <si>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</si>
  <si>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</si>
  <si>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</si>
  <si>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</si>
  <si>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</si>
  <si>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</si>
  <si>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</si>
  <si>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</si>
  <si>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</si>
  <si>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</si>
  <si>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</si>
  <si>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</si>
  <si>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</si>
  <si>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</si>
  <si>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</si>
  <si>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</si>
  <si>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</si>
  <si>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</si>
  <si>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</si>
  <si>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</si>
  <si>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</si>
  <si>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</si>
  <si>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</si>
  <si>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</si>
  <si>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</si>
  <si>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</si>
  <si>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</si>
  <si>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</si>
  <si>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</si>
  <si>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</si>
  <si>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</si>
  <si>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</si>
  <si>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</si>
  <si>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</si>
  <si>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</si>
  <si>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</si>
  <si>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</si>
  <si>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</si>
  <si>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</si>
  <si>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</si>
  <si>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</si>
  <si>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</si>
  <si>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</si>
  <si>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</si>
  <si>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</si>
  <si>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</si>
  <si>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</si>
  <si>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</si>
  <si>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</si>
  <si>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</si>
  <si>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</si>
  <si>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</si>
  <si>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</si>
  <si>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</si>
  <si>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</si>
  <si>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</si>
  <si>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</si>
  <si>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</si>
  <si>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</si>
  <si>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</si>
  <si>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</si>
  <si>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</si>
  <si>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</si>
  <si>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</si>
  <si>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</si>
  <si>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</si>
  <si>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</si>
  <si>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</si>
  <si>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</si>
  <si>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</si>
  <si>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</si>
  <si>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</si>
  <si>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</si>
  <si>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</si>
  <si>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</si>
  <si>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</si>
  <si>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</si>
  <si>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</si>
  <si>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</si>
  <si>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</si>
  <si>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</si>
  <si>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</si>
  <si>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</si>
  <si>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</si>
  <si>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</si>
  <si>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</si>
  <si>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</si>
  <si>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</si>
  <si>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</si>
  <si>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</si>
  <si>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</si>
  <si>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</si>
  <si>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</si>
  <si>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</si>
  <si>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</si>
  <si>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</si>
  <si>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</si>
  <si>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</si>
  <si>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</si>
  <si>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</si>
  <si>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</si>
  <si>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</si>
  <si>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</si>
  <si>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</si>
  <si>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</si>
  <si>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</si>
  <si>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</si>
  <si>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</si>
  <si>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</si>
  <si>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</si>
  <si>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</si>
  <si>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</si>
  <si>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</si>
  <si>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</si>
  <si>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</si>
  <si>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</si>
  <si>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</si>
  <si>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</si>
  <si>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</si>
  <si>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</si>
  <si>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</si>
  <si>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</si>
  <si>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</si>
  <si>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</si>
  <si>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</si>
  <si>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</si>
  <si>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</si>
  <si>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</si>
  <si>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</si>
  <si>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</si>
  <si>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</si>
  <si>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</si>
  <si>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</si>
  <si>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</si>
  <si>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</si>
  <si>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</si>
  <si>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</si>
  <si>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</si>
  <si>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</si>
  <si>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</si>
  <si>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</si>
  <si>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</si>
  <si>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</si>
  <si>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</si>
  <si>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</si>
  <si>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</si>
  <si>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</si>
  <si>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</si>
  <si>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</si>
  <si>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</si>
  <si>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</si>
  <si>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</si>
  <si>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</si>
  <si>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</si>
  <si>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</si>
  <si>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</si>
  <si>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</si>
  <si>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</si>
  <si>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</si>
  <si>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</si>
  <si>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</si>
  <si>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</si>
  <si>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</si>
  <si>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</si>
  <si>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</si>
  <si>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</si>
  <si>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</si>
  <si>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</si>
  <si>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</si>
  <si>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</si>
  <si>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</si>
  <si>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</si>
  <si>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</si>
  <si>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</si>
  <si>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</si>
  <si>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</si>
  <si>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</si>
  <si>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</si>
  <si>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</si>
  <si>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</si>
  <si>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</si>
  <si>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</si>
  <si>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</si>
  <si>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</si>
  <si>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</si>
  <si>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</si>
  <si>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</si>
  <si>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</si>
  <si>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</si>
  <si>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</si>
  <si>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</si>
  <si>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</si>
  <si>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</si>
  <si>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</si>
  <si>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</si>
  <si>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</si>
  <si>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</si>
  <si>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</si>
  <si>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</si>
  <si>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</si>
  <si>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</si>
  <si>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</si>
  <si>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</si>
  <si>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</si>
  <si>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</si>
  <si>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</si>
  <si>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</si>
  <si>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</si>
  <si>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</si>
  <si>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</si>
  <si>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</si>
  <si>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</si>
  <si>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</si>
  <si>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</si>
  <si>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</si>
  <si>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</si>
  <si>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</si>
  <si>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</si>
  <si>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</si>
  <si>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</si>
  <si>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</si>
  <si>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</si>
  <si>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</si>
  <si>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</si>
  <si>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</si>
  <si>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</si>
  <si>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</si>
  <si>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</si>
  <si>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</si>
  <si>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</si>
  <si>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</si>
  <si>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</si>
  <si>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</si>
  <si>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</si>
  <si>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</si>
  <si>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</si>
  <si>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</si>
  <si>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</si>
  <si>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</si>
  <si>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</si>
  <si>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</si>
  <si>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</si>
  <si>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</si>
  <si>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</si>
  <si>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</si>
  <si>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</si>
  <si>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</si>
  <si>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</si>
  <si>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</si>
  <si>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</si>
  <si>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</si>
  <si>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</si>
  <si>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</si>
  <si>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</si>
  <si>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</si>
  <si>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</si>
  <si>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</si>
  <si>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</si>
  <si>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</si>
  <si>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</si>
  <si>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</si>
  <si>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</si>
  <si>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</si>
  <si>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</si>
  <si>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</si>
  <si>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</si>
  <si>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</si>
  <si>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</si>
  <si>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</si>
  <si>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</si>
  <si>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</si>
  <si>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</si>
  <si>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</si>
  <si>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</si>
  <si>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</si>
  <si>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</si>
  <si>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</si>
  <si>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</si>
  <si>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</si>
  <si>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</si>
  <si>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</si>
  <si>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</si>
  <si>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</si>
  <si>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</si>
  <si>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</si>
  <si>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</si>
  <si>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</si>
  <si>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</si>
  <si>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</si>
  <si>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</si>
  <si>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</si>
  <si>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</si>
  <si>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</si>
  <si>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</si>
  <si>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</si>
  <si>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</si>
  <si>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</si>
  <si>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</si>
  <si>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</si>
  <si>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</si>
  <si>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</si>
  <si>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</si>
  <si>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</si>
  <si>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</si>
  <si>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</si>
  <si>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</si>
  <si>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</si>
  <si>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</si>
  <si>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</si>
  <si>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</si>
  <si>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</si>
  <si>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</si>
  <si>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</si>
  <si>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</si>
  <si>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</si>
  <si>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</si>
  <si>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</si>
  <si>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</si>
  <si>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</si>
  <si>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</si>
  <si>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</si>
  <si>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</si>
  <si>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</si>
  <si>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</si>
  <si>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</si>
  <si>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</si>
  <si>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</si>
  <si>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</si>
  <si>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</si>
  <si>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</si>
  <si>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</si>
  <si>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</si>
  <si>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</si>
  <si>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</si>
  <si>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</si>
  <si>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</si>
  <si>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</si>
  <si>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</si>
  <si>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</si>
  <si>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</si>
  <si>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</si>
  <si>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</si>
  <si>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</si>
  <si>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</si>
  <si>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</si>
  <si>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</si>
  <si>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</si>
  <si>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</si>
  <si>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</si>
  <si>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</si>
  <si>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</si>
  <si>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</si>
  <si>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</si>
  <si>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</si>
  <si>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</si>
  <si>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</si>
  <si>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</si>
  <si>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</si>
  <si>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</si>
  <si>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</si>
  <si>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</si>
  <si>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</si>
  <si>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</si>
  <si>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</si>
  <si>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</si>
  <si>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</si>
  <si>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</si>
  <si>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</si>
  <si>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</si>
  <si>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</si>
  <si>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</si>
  <si>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</si>
  <si>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</si>
  <si>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</si>
  <si>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</si>
  <si>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</si>
  <si>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</si>
  <si>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</si>
  <si>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</si>
  <si>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</si>
  <si>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</si>
  <si>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</si>
  <si>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</si>
  <si>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</si>
  <si>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</si>
  <si>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</si>
  <si>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</si>
  <si>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</si>
  <si>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</si>
  <si>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</si>
  <si>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</si>
  <si>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</si>
  <si>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</si>
  <si>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</si>
  <si>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</si>
  <si>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</si>
  <si>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</si>
  <si>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</si>
  <si>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</si>
  <si>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</si>
  <si>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</si>
  <si>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</si>
  <si>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</si>
  <si>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</si>
  <si>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</si>
  <si>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</si>
  <si>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</si>
  <si>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</si>
  <si>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</si>
  <si>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</si>
  <si>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</si>
  <si>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</si>
  <si>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</si>
  <si>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</si>
  <si>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</si>
  <si>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</si>
  <si>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</si>
  <si>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</si>
  <si>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</si>
  <si>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</si>
  <si>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</si>
  <si>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</si>
  <si>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</si>
  <si>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</si>
  <si>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</si>
  <si>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</si>
  <si>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</si>
  <si>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</si>
  <si>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</si>
  <si>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</si>
  <si>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</si>
  <si>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</si>
  <si>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</si>
  <si>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</si>
  <si>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</si>
  <si>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</si>
  <si>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</si>
  <si>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</si>
  <si>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</si>
  <si>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</si>
  <si>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</si>
  <si>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</si>
  <si>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</si>
  <si>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</si>
  <si>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</si>
  <si>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</si>
  <si>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</si>
  <si>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</si>
  <si>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</si>
  <si>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</si>
  <si>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</si>
  <si>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</si>
  <si>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</si>
  <si>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</si>
  <si>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</si>
  <si>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</si>
  <si>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</si>
  <si>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</si>
  <si>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</si>
  <si>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</si>
  <si>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</si>
  <si>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</si>
  <si>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</si>
  <si>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</si>
  <si>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</si>
  <si>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</si>
  <si>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</si>
  <si>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</si>
  <si>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</si>
  <si>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</si>
  <si>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</si>
  <si>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</si>
  <si>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</si>
  <si>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</si>
  <si>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</si>
  <si>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</si>
  <si>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</si>
  <si>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</si>
  <si>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</si>
  <si>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</si>
  <si>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</si>
  <si>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</si>
  <si>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</si>
  <si>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</si>
  <si>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</si>
  <si>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</si>
  <si>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</si>
  <si>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</si>
  <si>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</si>
  <si>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</si>
  <si>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</si>
  <si>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</si>
  <si>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</si>
  <si>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</si>
  <si>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</si>
  <si>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</si>
  <si>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</si>
  <si>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</si>
  <si>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</si>
  <si>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</si>
  <si>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</si>
  <si>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</si>
  <si>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</si>
  <si>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</si>
  <si>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</si>
  <si>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</si>
  <si>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</si>
  <si>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</si>
  <si>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</si>
  <si>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</si>
  <si>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</si>
  <si>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</si>
  <si>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</si>
  <si>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</si>
  <si>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</si>
  <si>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</si>
  <si>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</si>
  <si>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</si>
  <si>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</si>
  <si>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</si>
  <si>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</si>
  <si>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</si>
  <si>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</si>
  <si>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</si>
  <si>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</si>
  <si>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</si>
  <si>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</si>
  <si>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</si>
  <si>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</si>
  <si>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</si>
  <si>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</si>
  <si>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</si>
  <si>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</si>
  <si>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</si>
  <si>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</si>
  <si>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</si>
  <si>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</si>
  <si>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</si>
  <si>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</si>
  <si>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</si>
  <si>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</si>
  <si>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</si>
  <si>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</si>
  <si>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</si>
  <si>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</si>
  <si>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</si>
  <si>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</si>
  <si>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</si>
  <si>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</si>
  <si>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</si>
  <si>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</si>
  <si>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</si>
  <si>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</si>
  <si>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</si>
  <si>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</si>
  <si>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</si>
  <si>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</si>
  <si>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</si>
  <si>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</si>
  <si>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</si>
  <si>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</si>
  <si>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</si>
  <si>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</si>
  <si>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</si>
  <si>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</si>
  <si>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</si>
  <si>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</si>
  <si>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</si>
  <si>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</si>
  <si>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</si>
  <si>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</si>
  <si>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</si>
  <si>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</si>
  <si>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</si>
  <si>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</si>
  <si>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</si>
  <si>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</si>
  <si>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</si>
  <si>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</si>
  <si>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</si>
  <si>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</si>
  <si>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</si>
  <si>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</si>
  <si>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</si>
  <si>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</si>
  <si>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</si>
  <si>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</si>
  <si>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</si>
  <si>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</si>
  <si>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</si>
  <si>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</si>
  <si>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</si>
  <si>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</si>
  <si>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</si>
  <si>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</si>
  <si>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</si>
  <si>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</si>
  <si>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</si>
  <si>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</si>
  <si>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</si>
  <si>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</si>
  <si>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</si>
  <si>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</si>
  <si>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</si>
  <si>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</si>
  <si>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</si>
  <si>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</si>
  <si>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</si>
  <si>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</si>
  <si>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</si>
  <si>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</si>
  <si>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</si>
  <si>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</si>
  <si>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</si>
  <si>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</si>
  <si>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</si>
  <si>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</si>
  <si>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</si>
  <si>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</si>
  <si>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</si>
  <si>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</si>
  <si>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</si>
  <si>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</si>
  <si>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</si>
  <si>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</si>
  <si>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</si>
  <si>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</si>
  <si>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</si>
  <si>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</si>
  <si>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</si>
  <si>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</si>
  <si>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</si>
  <si>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</si>
  <si>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</si>
  <si>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</si>
  <si>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</si>
  <si>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</si>
  <si>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</si>
  <si>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</si>
  <si>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</si>
  <si>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</si>
  <si>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</si>
  <si>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</si>
  <si>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</si>
  <si>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</si>
  <si>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</si>
  <si>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</si>
  <si>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</si>
  <si>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</si>
  <si>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</si>
  <si>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</si>
  <si>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</si>
  <si>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</si>
  <si>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</si>
  <si>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</si>
  <si>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</si>
  <si>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</si>
  <si>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</si>
  <si>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</si>
  <si>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</si>
  <si>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</si>
  <si>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</si>
  <si>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</si>
  <si>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</si>
  <si>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</si>
  <si>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</si>
  <si>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</si>
  <si>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</si>
  <si>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</si>
  <si>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</si>
  <si>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</si>
  <si>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</si>
  <si>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</si>
  <si>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</si>
  <si>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</si>
  <si>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</si>
  <si>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</si>
  <si>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</si>
  <si>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</si>
  <si>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</si>
  <si>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</si>
  <si>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</si>
  <si>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</si>
  <si>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</si>
  <si>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</si>
  <si>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</si>
  <si>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</si>
  <si>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</si>
  <si>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</si>
  <si>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</si>
  <si>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</si>
  <si>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</si>
  <si>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</si>
  <si>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</si>
  <si>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</si>
  <si>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</si>
  <si>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</si>
  <si>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</si>
  <si>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</si>
  <si>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</si>
  <si>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</si>
  <si>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</si>
  <si>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</si>
  <si>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</si>
  <si>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</si>
  <si>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</si>
  <si>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</si>
  <si>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</si>
  <si>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</si>
  <si>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</si>
  <si>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</si>
  <si>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</si>
  <si>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</si>
  <si>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</si>
  <si>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</si>
  <si>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</si>
  <si>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</si>
  <si>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</si>
  <si>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</si>
  <si>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</si>
  <si>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</si>
  <si>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</si>
  <si>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</si>
  <si>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</si>
  <si>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</si>
  <si>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</si>
  <si>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</si>
  <si>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</si>
  <si>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</si>
  <si>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</si>
  <si>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</si>
  <si>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</si>
  <si>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</si>
  <si>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</si>
  <si>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</si>
  <si>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</si>
  <si>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</si>
  <si>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</si>
  <si>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</si>
  <si>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</si>
  <si>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</si>
  <si>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</si>
  <si>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</si>
  <si>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</si>
  <si>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</si>
  <si>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</si>
  <si>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</si>
  <si>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</si>
  <si>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</si>
  <si>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</si>
  <si>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</si>
  <si>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</si>
  <si>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</si>
  <si>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</si>
  <si>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</si>
  <si>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</si>
  <si>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</si>
  <si>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</si>
  <si>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</si>
  <si>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</si>
  <si>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</si>
  <si>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</si>
  <si>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</si>
  <si>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</si>
  <si>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</si>
  <si>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</si>
  <si>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</si>
  <si>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</si>
  <si>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</si>
  <si>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</si>
  <si>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</si>
  <si>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</si>
  <si>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</si>
  <si>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</si>
  <si>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</si>
  <si>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</si>
  <si>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</si>
  <si>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</si>
  <si>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</si>
  <si>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</si>
  <si>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</si>
  <si>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</si>
  <si>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</si>
  <si>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</si>
  <si>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</si>
  <si>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</si>
  <si>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</si>
  <si>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</si>
  <si>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</si>
  <si>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</si>
  <si>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</si>
  <si>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</si>
  <si>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</si>
  <si>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</si>
  <si>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</si>
  <si>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</si>
  <si>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</si>
  <si>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</si>
  <si>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</si>
  <si>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</si>
  <si>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</si>
  <si>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</si>
  <si>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</si>
  <si>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</si>
  <si>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</si>
  <si>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</si>
  <si>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</si>
  <si>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</si>
  <si>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</si>
  <si>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</si>
  <si>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</si>
  <si>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</si>
  <si>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</si>
  <si>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</si>
  <si>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</si>
  <si>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</si>
  <si>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</si>
  <si>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</si>
  <si>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</si>
  <si>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</si>
  <si>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</si>
  <si>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</si>
  <si>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</si>
  <si>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</si>
  <si>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</si>
  <si>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</si>
  <si>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</si>
  <si>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</si>
  <si>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</si>
  <si>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</si>
  <si>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</si>
  <si>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</si>
  <si>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</si>
  <si>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</si>
  <si>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</si>
  <si>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</si>
  <si>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</si>
  <si>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</si>
  <si>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</si>
  <si>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</si>
  <si>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</si>
  <si>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</si>
  <si>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</si>
  <si>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</si>
  <si>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</si>
  <si>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</si>
  <si>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</si>
  <si>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</si>
  <si>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</si>
  <si>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</si>
  <si>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</si>
  <si>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</si>
  <si>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</si>
  <si>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</si>
  <si>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</si>
  <si>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</si>
  <si>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</si>
  <si>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</si>
  <si>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</si>
  <si>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</si>
  <si>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</si>
  <si>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</si>
  <si>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</si>
  <si>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</si>
  <si>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</si>
  <si>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</si>
  <si>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</si>
  <si>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</si>
  <si>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</si>
  <si>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</si>
  <si>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</si>
  <si>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</si>
  <si>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</si>
  <si>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</si>
  <si>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</si>
  <si>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</si>
  <si>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</si>
  <si>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</si>
  <si>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</si>
  <si>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</si>
  <si>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</si>
  <si>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</si>
  <si>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</si>
  <si>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</si>
  <si>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</si>
  <si>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</si>
  <si>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</si>
  <si>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</si>
  <si>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</si>
  <si>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</si>
  <si>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</si>
  <si>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</si>
  <si>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</si>
  <si>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</si>
  <si>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</si>
  <si>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</si>
  <si>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</si>
  <si>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</si>
  <si>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</si>
  <si>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</si>
  <si>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</si>
  <si>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</si>
  <si>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</si>
  <si>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</si>
  <si>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</si>
  <si>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</si>
  <si>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</si>
  <si>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</si>
  <si>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</si>
  <si>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</si>
  <si>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</si>
  <si>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</si>
  <si>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</si>
  <si>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</si>
  <si>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</si>
  <si>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</si>
  <si>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</si>
  <si>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</si>
  <si>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</si>
  <si>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</si>
  <si>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</si>
  <si>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</si>
  <si>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</si>
  <si>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</si>
  <si>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</si>
  <si>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</si>
  <si>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</si>
  <si>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</si>
  <si>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</si>
  <si>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</si>
  <si>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</si>
  <si>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</si>
  <si>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</si>
  <si>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</si>
  <si>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</si>
  <si>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</si>
  <si>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</si>
  <si>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</si>
  <si>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</si>
  <si>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</si>
  <si>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</si>
  <si>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</si>
  <si>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</si>
  <si>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</si>
  <si>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</si>
  <si>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</si>
  <si>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</si>
  <si>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</si>
  <si>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</si>
  <si>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</si>
  <si>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</si>
  <si>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</si>
  <si>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</si>
  <si>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</si>
  <si>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</si>
  <si>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</si>
  <si>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</si>
  <si>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</si>
  <si>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</si>
  <si>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</si>
  <si>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</si>
  <si>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</si>
  <si>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</si>
  <si>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</si>
  <si>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</si>
  <si>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</si>
  <si>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</si>
  <si>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</si>
  <si>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</si>
  <si>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</si>
  <si>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</si>
  <si>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</si>
  <si>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</si>
  <si>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</si>
  <si>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</si>
  <si>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</si>
  <si>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</si>
  <si>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</si>
  <si>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</si>
  <si>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</si>
  <si>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</si>
  <si>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</si>
  <si>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</si>
  <si>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</si>
  <si>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</si>
  <si>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</si>
  <si>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</si>
  <si>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</si>
  <si>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</si>
  <si>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</si>
  <si>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</si>
  <si>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</si>
  <si>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</si>
  <si>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</si>
  <si>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</si>
  <si>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</si>
  <si>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</si>
  <si>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</si>
  <si>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</si>
  <si>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</si>
  <si>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</si>
  <si>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</si>
  <si>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</si>
  <si>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</si>
  <si>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</si>
  <si>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</si>
  <si>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</si>
  <si>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</si>
  <si>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</si>
  <si>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</si>
  <si>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</si>
  <si>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</si>
  <si>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</si>
  <si>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</si>
  <si>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</si>
  <si>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</si>
  <si>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</si>
  <si>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</si>
  <si>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</si>
  <si>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</si>
  <si>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</si>
  <si>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</si>
  <si>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</si>
  <si>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</si>
  <si>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</si>
  <si>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</si>
  <si>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</si>
  <si>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</si>
  <si>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</si>
  <si>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</si>
  <si>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</si>
  <si>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</si>
  <si>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</si>
  <si>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</si>
  <si>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</si>
  <si>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</si>
  <si>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</si>
  <si>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</si>
  <si>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</si>
  <si>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</si>
  <si>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</si>
  <si>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</si>
  <si>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</si>
  <si>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</si>
  <si>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</si>
  <si>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</si>
  <si>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</si>
  <si>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</si>
  <si>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</si>
  <si>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</si>
  <si>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</si>
  <si>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</si>
  <si>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</si>
  <si>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</si>
  <si>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</si>
  <si>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</si>
  <si>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</si>
  <si>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</si>
  <si>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</si>
  <si>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</si>
  <si>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</si>
  <si>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</si>
  <si>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</si>
  <si>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</si>
  <si>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</si>
  <si>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</si>
  <si>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</si>
  <si>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</si>
  <si>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</si>
  <si>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</si>
  <si>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</si>
  <si>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</si>
  <si>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</si>
  <si>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</si>
  <si>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</si>
  <si>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</si>
  <si>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</si>
  <si>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</si>
  <si>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</si>
  <si>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</si>
  <si>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</si>
  <si>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</si>
  <si>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</si>
  <si>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</si>
  <si>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</si>
  <si>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</si>
  <si>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</si>
  <si>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</si>
  <si>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</si>
  <si>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</si>
  <si>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</si>
  <si>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</si>
  <si>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</si>
  <si>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</si>
  <si>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</si>
  <si>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</si>
  <si>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</si>
  <si>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</si>
  <si>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</si>
  <si>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</si>
  <si>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</si>
  <si>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</si>
  <si>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</si>
  <si>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</si>
  <si>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</si>
  <si>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</si>
  <si>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</si>
  <si>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</si>
  <si>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</si>
  <si>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</si>
  <si>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</si>
  <si>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</si>
  <si>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</si>
  <si>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</si>
  <si>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</si>
  <si>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</si>
  <si>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</si>
  <si>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</si>
  <si>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</si>
  <si>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</si>
  <si>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</si>
  <si>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</si>
  <si>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</si>
  <si>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</si>
  <si>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</si>
  <si>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</si>
  <si>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</si>
  <si>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</si>
  <si>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</si>
  <si>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</si>
  <si>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</si>
  <si>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</si>
  <si>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</si>
  <si>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</si>
  <si>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</si>
  <si>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</si>
  <si>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</si>
  <si>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</si>
  <si>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</si>
  <si>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</si>
  <si>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</si>
  <si>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</si>
  <si>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</si>
  <si>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</si>
  <si>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</si>
  <si>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</si>
  <si>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</si>
  <si>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</si>
  <si>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</si>
  <si>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</si>
  <si>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</si>
  <si>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</si>
  <si>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</si>
  <si>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</si>
  <si>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</si>
  <si>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</si>
  <si>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</si>
  <si>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</si>
  <si>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</si>
  <si>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</si>
  <si>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</si>
  <si>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</si>
  <si>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</si>
  <si>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</si>
  <si>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</si>
  <si>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</si>
  <si>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</si>
  <si>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</si>
  <si>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</si>
  <si>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</si>
  <si>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</si>
  <si>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</si>
  <si>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</si>
  <si>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</si>
  <si>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</si>
  <si>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</si>
  <si>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</si>
  <si>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</si>
  <si>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</si>
  <si>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</si>
  <si>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</si>
  <si>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</si>
  <si>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</si>
  <si>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</si>
  <si>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</si>
  <si>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</si>
  <si>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</si>
  <si>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</si>
  <si>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</si>
  <si>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</si>
  <si>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</si>
  <si>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</si>
  <si>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</si>
  <si>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</si>
  <si>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</si>
  <si>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</si>
  <si>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</si>
  <si>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</si>
  <si>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</si>
  <si>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</si>
  <si>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</si>
  <si>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</si>
  <si>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</si>
  <si>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</si>
  <si>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</si>
  <si>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</si>
  <si>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</si>
  <si>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</si>
  <si>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</si>
  <si>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</si>
  <si>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</si>
  <si>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</si>
  <si>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</si>
  <si>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</si>
  <si>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</si>
  <si>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</si>
  <si>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</si>
  <si>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</si>
  <si>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</si>
  <si>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</si>
  <si>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</si>
  <si>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</si>
  <si>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</si>
  <si>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</si>
  <si>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</si>
  <si>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</si>
  <si>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</si>
  <si>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</si>
  <si>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</si>
  <si>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</si>
  <si>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</si>
  <si>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</si>
  <si>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</si>
  <si>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</si>
  <si>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</si>
  <si>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</si>
  <si>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</si>
  <si>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</si>
  <si>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</si>
  <si>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</si>
  <si>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</si>
  <si>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</si>
  <si>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</si>
  <si>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</si>
  <si>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</si>
  <si>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</si>
  <si>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</si>
  <si>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</si>
  <si>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</si>
  <si>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</si>
  <si>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</si>
  <si>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</si>
  <si>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</si>
  <si>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</si>
  <si>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</si>
  <si>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</si>
  <si>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</si>
  <si>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</si>
  <si>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</si>
  <si>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</si>
  <si>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</si>
  <si>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</si>
  <si>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</si>
  <si>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</si>
  <si>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</si>
  <si>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</si>
  <si>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</si>
  <si>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</si>
  <si>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</si>
  <si>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</si>
  <si>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</si>
  <si>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</si>
  <si>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</si>
  <si>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</si>
  <si>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</si>
  <si>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</si>
  <si>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</si>
  <si>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</si>
  <si>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</si>
  <si>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</si>
  <si>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</si>
  <si>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</si>
  <si>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</si>
  <si>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</si>
  <si>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</si>
  <si>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</si>
  <si>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</si>
  <si>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</si>
  <si>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</si>
  <si>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</si>
  <si>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</si>
  <si>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</si>
  <si>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</si>
  <si>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</si>
  <si>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</si>
  <si>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</si>
  <si>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</si>
  <si>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</si>
  <si>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</si>
  <si>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</si>
  <si>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</si>
  <si>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</si>
  <si>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</si>
  <si>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</si>
  <si>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</si>
  <si>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</si>
  <si>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</si>
  <si>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</si>
  <si>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</si>
  <si>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</si>
  <si>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</si>
  <si>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</si>
  <si>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</si>
  <si>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</si>
  <si>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</si>
  <si>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</si>
  <si>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</si>
  <si>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</si>
  <si>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</si>
  <si>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</si>
  <si>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</si>
  <si>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</si>
  <si>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</si>
  <si>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</si>
  <si>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</si>
  <si>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</si>
  <si>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</si>
  <si>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</si>
  <si>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</si>
  <si>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</si>
  <si>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</si>
  <si>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</si>
  <si>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</si>
  <si>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</si>
  <si>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</si>
  <si>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</si>
  <si>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</si>
  <si>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</si>
  <si>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</si>
  <si>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</si>
  <si>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</si>
  <si>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</si>
  <si>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</si>
  <si>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</si>
  <si>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</si>
  <si>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</si>
  <si>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</si>
  <si>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</si>
  <si>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</si>
  <si>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</si>
  <si>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</si>
  <si>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</si>
  <si>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</si>
  <si>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</si>
  <si>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</si>
  <si>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</si>
  <si>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</si>
  <si>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</si>
  <si>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</si>
  <si>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</si>
  <si>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</si>
  <si>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</si>
  <si>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</si>
  <si>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</si>
  <si>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</si>
  <si>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</si>
  <si>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</si>
  <si>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</si>
  <si>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</si>
  <si>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</si>
  <si>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</si>
  <si>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</si>
  <si>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</si>
  <si>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</si>
  <si>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</si>
  <si>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</si>
  <si>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</si>
  <si>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</si>
  <si>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</si>
  <si>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</si>
  <si>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</si>
  <si>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</si>
  <si>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</si>
  <si>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</si>
  <si>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</si>
  <si>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</si>
  <si>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</si>
  <si>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</si>
  <si>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</si>
  <si>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</si>
  <si>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</si>
  <si>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</si>
  <si>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</si>
  <si>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</si>
  <si>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</si>
  <si>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</si>
  <si>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</si>
  <si>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</si>
  <si>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</si>
  <si>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</si>
  <si>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</si>
  <si>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</si>
  <si>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</si>
  <si>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</si>
  <si>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</si>
  <si>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</si>
  <si>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</si>
  <si>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</si>
  <si>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</si>
  <si>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</si>
  <si>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</si>
  <si>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</si>
  <si>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</si>
  <si>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</si>
  <si>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</si>
  <si>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</si>
  <si>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</si>
  <si>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</si>
  <si>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</si>
  <si>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</si>
  <si>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</si>
  <si>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</si>
  <si>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</si>
  <si>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</si>
  <si>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</si>
  <si>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</si>
  <si>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</si>
  <si>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</si>
  <si>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</si>
  <si>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</si>
  <si>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</si>
  <si>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</si>
  <si>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</si>
  <si>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</si>
  <si>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</si>
  <si>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</si>
  <si>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</si>
  <si>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</si>
  <si>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</si>
  <si>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</si>
  <si>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</si>
  <si>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</si>
  <si>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</si>
  <si>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</si>
  <si>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</si>
  <si>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</si>
  <si>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</si>
  <si>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</si>
  <si>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</si>
  <si>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</si>
  <si>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</si>
  <si>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</si>
  <si>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</si>
  <si>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</si>
  <si>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</si>
  <si>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</si>
  <si>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</si>
  <si>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</si>
  <si>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</si>
  <si>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</si>
  <si>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</si>
  <si>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</si>
  <si>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</si>
  <si>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</si>
  <si>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</si>
  <si>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</si>
  <si>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</si>
  <si>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</si>
  <si>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</si>
  <si>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</si>
  <si>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</si>
  <si>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</si>
  <si>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</si>
  <si>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</si>
  <si>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</si>
  <si>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</si>
  <si>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</si>
  <si>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</si>
  <si>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</si>
  <si>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</si>
  <si>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</si>
  <si>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</si>
  <si>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</si>
  <si>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</si>
  <si>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</si>
  <si>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</si>
  <si>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</si>
  <si>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</si>
  <si>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</si>
  <si>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</si>
  <si>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</si>
  <si>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</si>
  <si>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</si>
  <si>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</si>
  <si>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</si>
  <si>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</si>
  <si>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</si>
  <si>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</si>
  <si>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</si>
  <si>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</si>
  <si>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</si>
  <si>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</si>
  <si>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</si>
  <si>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</si>
  <si>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</si>
  <si>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</si>
  <si>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</si>
  <si>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</si>
  <si>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</si>
  <si>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</si>
  <si>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</si>
  <si>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</si>
  <si>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</si>
  <si>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</si>
  <si>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</si>
  <si>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</si>
  <si>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</si>
  <si>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</si>
  <si>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</si>
  <si>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</si>
  <si>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</si>
  <si>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</si>
  <si>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</si>
  <si>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</si>
  <si>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</si>
  <si>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</si>
  <si>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</si>
  <si>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</si>
  <si>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</si>
  <si>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</si>
  <si>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</si>
  <si>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</si>
  <si>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</si>
  <si>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</si>
  <si>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</si>
  <si>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</si>
  <si>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</si>
  <si>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</si>
  <si>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</si>
  <si>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</si>
  <si>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</si>
  <si>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</si>
  <si>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</si>
  <si>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</si>
  <si>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</si>
  <si>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</si>
  <si>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</si>
  <si>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</si>
  <si>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</si>
  <si>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</si>
  <si>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</si>
  <si>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</si>
  <si>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</si>
  <si>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</si>
  <si>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</si>
  <si>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</si>
  <si>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</si>
  <si>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</si>
  <si>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</si>
  <si>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</si>
  <si>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</si>
  <si>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</si>
  <si>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</si>
  <si>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</si>
  <si>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</si>
  <si>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</si>
  <si>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</si>
  <si>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</si>
  <si>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</si>
  <si>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</si>
  <si>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</si>
  <si>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</si>
  <si>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</si>
  <si>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</si>
  <si>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</si>
  <si>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</si>
  <si>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</si>
  <si>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</si>
  <si>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</si>
  <si>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</si>
  <si>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</si>
  <si>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</si>
  <si>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</si>
  <si>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</si>
  <si>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</si>
  <si>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</si>
  <si>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</si>
  <si>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</si>
  <si>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</si>
  <si>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</si>
  <si>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</si>
  <si>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</si>
  <si>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</si>
  <si>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</si>
  <si>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</si>
  <si>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</si>
  <si>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</si>
  <si>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</si>
  <si>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</si>
  <si>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</si>
  <si>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</si>
  <si>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</si>
  <si>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</si>
  <si>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</si>
  <si>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</si>
  <si>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</si>
  <si>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</si>
  <si>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</si>
  <si>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</si>
  <si>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</si>
  <si>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</si>
  <si>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</si>
  <si>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</si>
  <si>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</si>
  <si>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</si>
  <si>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</si>
  <si>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</si>
  <si>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</si>
  <si>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</si>
  <si>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</si>
  <si>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</si>
  <si>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</si>
  <si>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</si>
  <si>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</si>
  <si>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</si>
  <si>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</si>
  <si>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</si>
  <si>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</si>
  <si>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</si>
  <si>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</si>
  <si>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</si>
  <si>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</si>
  <si>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</si>
  <si>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</si>
  <si>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</si>
  <si>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</si>
  <si>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</si>
  <si>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</si>
  <si>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</si>
  <si>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</si>
  <si>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</si>
  <si>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</si>
  <si>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</si>
  <si>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</si>
  <si>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</si>
  <si>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</si>
  <si>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</si>
  <si>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</si>
  <si>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</si>
  <si>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</si>
  <si>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</si>
  <si>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</si>
  <si>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</si>
  <si>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</si>
  <si>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</si>
  <si>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</si>
  <si>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</si>
  <si>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</si>
  <si>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</si>
  <si>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</si>
  <si>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</si>
  <si>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</si>
  <si>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</si>
  <si>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</si>
  <si>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</si>
  <si>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</si>
  <si>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</si>
  <si>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</si>
  <si>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</si>
  <si>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</si>
  <si>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</si>
  <si>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</si>
  <si>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</si>
  <si>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</si>
  <si>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</si>
  <si>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</si>
  <si>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</si>
  <si>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</si>
  <si>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</si>
  <si>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</si>
  <si>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</si>
  <si>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</si>
  <si>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</si>
  <si>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</si>
  <si>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</si>
  <si>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</si>
  <si>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</si>
  <si>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</si>
  <si>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</si>
  <si>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</si>
  <si>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</si>
  <si>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</si>
  <si>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</si>
  <si>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</si>
  <si>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</si>
  <si>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</si>
  <si>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</si>
  <si>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</si>
  <si>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</si>
  <si>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</si>
  <si>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</si>
  <si>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</si>
  <si>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</si>
  <si>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</si>
  <si>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</si>
  <si>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</si>
  <si>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</si>
  <si>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</si>
  <si>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</si>
  <si>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</si>
  <si>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</si>
  <si>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</si>
  <si>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</si>
  <si>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</si>
  <si>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</si>
  <si>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</si>
  <si>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</si>
  <si>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</si>
  <si>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</si>
  <si>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</si>
  <si>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</si>
  <si>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</si>
  <si>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</si>
  <si>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</si>
  <si>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</si>
  <si>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</si>
  <si>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</si>
  <si>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</si>
  <si>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</si>
  <si>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</si>
  <si>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</si>
  <si>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</si>
  <si>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</si>
  <si>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</si>
  <si>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</si>
  <si>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</si>
  <si>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</si>
  <si>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</si>
  <si>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</si>
  <si>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</si>
  <si>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</si>
  <si>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</si>
  <si>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</si>
  <si>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</si>
  <si>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</si>
  <si>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</si>
  <si>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</si>
  <si>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</si>
  <si>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</si>
  <si>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</si>
  <si>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</si>
  <si>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</si>
  <si>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</si>
  <si>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</si>
  <si>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</si>
  <si>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</si>
  <si>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</si>
  <si>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</si>
  <si>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</si>
  <si>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</si>
  <si>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</si>
  <si>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</si>
  <si>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</si>
  <si>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</si>
  <si>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</si>
  <si>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</si>
  <si>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</si>
  <si>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</si>
  <si>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</si>
  <si>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</si>
  <si>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</si>
  <si>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</si>
  <si>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</si>
  <si>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</si>
  <si>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</si>
  <si>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</si>
  <si>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</si>
  <si>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</si>
  <si>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</si>
  <si>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</si>
  <si>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</si>
  <si>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</si>
  <si>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</si>
  <si>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</si>
  <si>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</si>
  <si>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</si>
  <si>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</si>
  <si>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</si>
  <si>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</si>
  <si>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</si>
  <si>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</si>
  <si>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</si>
  <si>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</si>
  <si>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</si>
  <si>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</si>
  <si>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</si>
  <si>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</si>
  <si>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</si>
  <si>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</si>
  <si>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</si>
  <si>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</si>
  <si>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</si>
  <si>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</si>
  <si>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</si>
  <si>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</si>
  <si>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</si>
  <si>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</si>
  <si>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</si>
  <si>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</si>
  <si>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</si>
  <si>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</si>
  <si>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</si>
  <si>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</si>
  <si>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</si>
  <si>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</si>
  <si>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</si>
  <si>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</si>
  <si>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</si>
  <si>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</si>
  <si>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</si>
  <si>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</si>
  <si>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</si>
  <si>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</si>
  <si>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</si>
  <si>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</si>
  <si>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</si>
  <si>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</si>
  <si>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</si>
  <si>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</si>
  <si>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</si>
  <si>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</si>
  <si>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</si>
  <si>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</si>
  <si>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</si>
  <si>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</si>
  <si>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</si>
  <si>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</si>
  <si>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</si>
  <si>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</si>
  <si>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</si>
  <si>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</si>
  <si>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</si>
  <si>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</si>
  <si>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</si>
  <si>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</si>
  <si>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</si>
  <si>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</si>
  <si>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</si>
  <si>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</si>
  <si>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</si>
  <si>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</si>
  <si>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</si>
  <si>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</si>
  <si>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</si>
  <si>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</si>
  <si>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</si>
  <si>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</si>
  <si>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</si>
  <si>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</si>
  <si>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</si>
  <si>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</si>
  <si>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</si>
  <si>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</si>
  <si>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</si>
  <si>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</si>
  <si>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</si>
  <si>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</si>
  <si>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</si>
  <si>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</si>
  <si>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</si>
  <si>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</si>
  <si>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</si>
  <si>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</si>
  <si>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</si>
  <si>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</si>
  <si>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</si>
  <si>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</si>
  <si>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</si>
  <si>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</si>
  <si>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</si>
  <si>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</si>
  <si>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</si>
  <si>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</si>
  <si>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</si>
  <si>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</si>
  <si>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</si>
  <si>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</si>
  <si>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</si>
  <si>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</si>
  <si>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</si>
  <si>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</si>
  <si>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</si>
  <si>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</si>
  <si>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</si>
  <si>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</si>
  <si>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</si>
  <si>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</si>
  <si>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</si>
  <si>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</si>
  <si>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</si>
  <si>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</si>
  <si>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</si>
  <si>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</si>
  <si>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</si>
  <si>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</si>
  <si>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</si>
  <si>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</si>
  <si>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</si>
  <si>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</si>
  <si>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</si>
  <si>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</si>
  <si>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</si>
  <si>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</si>
  <si>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</si>
  <si>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</si>
  <si>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</si>
  <si>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</si>
  <si>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</si>
  <si>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</si>
  <si>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</si>
  <si>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</si>
  <si>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</si>
  <si>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</si>
  <si>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</si>
  <si>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</si>
  <si>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</si>
  <si>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</si>
  <si>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</si>
  <si>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</si>
  <si>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</si>
  <si>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</si>
  <si>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</si>
  <si>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</si>
  <si>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</si>
  <si>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</si>
  <si>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</si>
  <si>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</si>
  <si>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</si>
  <si>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</si>
  <si>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</si>
  <si>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</si>
  <si>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</si>
  <si>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</si>
  <si>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</si>
  <si>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</si>
  <si>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</si>
  <si>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</si>
  <si>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</si>
  <si>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</si>
  <si>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</si>
  <si>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</si>
  <si>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</si>
  <si>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</si>
  <si>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</si>
  <si>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</si>
  <si>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</si>
  <si>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</si>
  <si>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</si>
  <si>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</si>
  <si>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</si>
  <si>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</si>
  <si>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</si>
  <si>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</si>
  <si>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</si>
  <si>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</si>
  <si>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</si>
  <si>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</si>
  <si>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</si>
  <si>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</si>
  <si>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</si>
  <si>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</si>
  <si>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</si>
  <si>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</si>
  <si>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</si>
  <si>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</si>
  <si>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</si>
  <si>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</si>
  <si>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</si>
  <si>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</si>
  <si>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</si>
  <si>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</si>
  <si>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</si>
  <si>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</si>
  <si>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</si>
  <si>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</si>
  <si>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</si>
  <si>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</si>
  <si>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</si>
  <si>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</si>
  <si>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</si>
  <si>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</si>
  <si>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</si>
  <si>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</si>
  <si>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</si>
  <si>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</si>
  <si>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</si>
  <si>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</si>
  <si>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</si>
  <si>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</si>
  <si>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</si>
  <si>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</si>
  <si>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</si>
  <si>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</si>
  <si>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</si>
  <si>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</si>
  <si>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</si>
  <si>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</si>
  <si>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</si>
  <si>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</si>
  <si>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</si>
  <si>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</si>
  <si>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</si>
  <si>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</si>
  <si>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</si>
  <si>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</si>
  <si>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</si>
  <si>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</si>
  <si>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</si>
  <si>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</si>
  <si>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</si>
  <si>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</si>
  <si>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</si>
  <si>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</si>
  <si>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</si>
  <si>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</si>
  <si>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</si>
  <si>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</si>
  <si>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</si>
  <si>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</si>
  <si>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</si>
  <si>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</si>
  <si>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</si>
  <si>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</si>
  <si>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</si>
  <si>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</si>
  <si>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</si>
  <si>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</si>
  <si>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</si>
  <si>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</si>
  <si>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</si>
  <si>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</si>
  <si>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</si>
  <si>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</si>
  <si>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</si>
  <si>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</si>
  <si>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</si>
  <si>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</si>
  <si>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</si>
  <si>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</si>
  <si>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</si>
  <si>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</si>
  <si>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</si>
  <si>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</si>
  <si>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</si>
  <si>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</si>
  <si>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</si>
  <si>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</si>
  <si>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</si>
  <si>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</si>
  <si>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</si>
  <si>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</si>
  <si>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</si>
  <si>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</si>
  <si>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</si>
  <si>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</si>
  <si>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</si>
  <si>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</si>
  <si>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</si>
  <si>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</si>
  <si>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</si>
  <si>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</si>
  <si>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</si>
  <si>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</si>
  <si>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</si>
  <si>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</si>
  <si>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</si>
  <si>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</si>
  <si>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</si>
  <si>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</si>
  <si>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</si>
  <si>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</si>
  <si>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</si>
  <si>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</si>
  <si>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</si>
  <si>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</si>
  <si>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</si>
  <si>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</si>
  <si>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</si>
  <si>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</si>
  <si>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</si>
  <si>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</si>
  <si>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</si>
  <si>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</si>
  <si>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</si>
  <si>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</si>
  <si>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</si>
  <si>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</si>
  <si>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</si>
  <si>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</si>
  <si>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</si>
  <si>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</si>
  <si>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</si>
  <si>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</si>
  <si>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</si>
  <si>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</si>
  <si>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</si>
  <si>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</si>
  <si>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</si>
  <si>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</si>
  <si>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</si>
  <si>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</si>
  <si>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</si>
  <si>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</si>
  <si>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</si>
  <si>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</si>
  <si>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</si>
  <si>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</si>
  <si>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</si>
  <si>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</si>
  <si>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</si>
  <si>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</si>
  <si>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</si>
  <si>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</si>
  <si>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</si>
  <si>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</si>
  <si>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</si>
  <si>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</si>
  <si>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</si>
  <si>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</si>
  <si>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</si>
  <si>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</si>
  <si>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</si>
  <si>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</si>
  <si>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</si>
  <si>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</si>
  <si>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</si>
  <si>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</si>
  <si>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</si>
  <si>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</si>
  <si>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</si>
  <si>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</si>
  <si>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</si>
  <si>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</si>
  <si>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</si>
  <si>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</si>
  <si>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</si>
  <si>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</si>
  <si>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</si>
  <si>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</si>
  <si>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</si>
  <si>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</si>
  <si>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</si>
  <si>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</si>
  <si>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</si>
  <si>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</si>
  <si>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</si>
  <si>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</si>
  <si>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</si>
  <si>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</si>
  <si>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</si>
  <si>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</si>
  <si>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</si>
  <si>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</si>
  <si>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</si>
  <si>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</si>
  <si>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</si>
  <si>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</si>
  <si>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</si>
  <si>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</si>
  <si>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</si>
  <si>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</si>
  <si>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</si>
  <si>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</si>
  <si>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</si>
  <si>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</si>
  <si>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</si>
  <si>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</si>
  <si>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</si>
  <si>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</si>
  <si>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</si>
  <si>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</si>
  <si>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</si>
  <si>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</si>
  <si>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</si>
  <si>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</si>
  <si>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</si>
  <si>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</si>
  <si>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</si>
  <si>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</si>
  <si>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</si>
  <si>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</si>
  <si>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</si>
  <si>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</si>
  <si>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</si>
  <si>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</si>
  <si>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</si>
  <si>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</si>
  <si>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</si>
  <si>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</si>
  <si>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</si>
  <si>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</si>
  <si>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</si>
  <si>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</si>
  <si>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</si>
  <si>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</si>
  <si>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</si>
  <si>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</si>
  <si>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</si>
  <si>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</si>
  <si>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</si>
  <si>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</si>
  <si>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</si>
  <si>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</si>
  <si>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</si>
  <si>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</si>
  <si>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</si>
  <si>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</si>
  <si>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</si>
  <si>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</si>
  <si>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</si>
  <si>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</si>
  <si>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</si>
  <si>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</si>
  <si>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</si>
  <si>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</si>
  <si>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</si>
  <si>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</si>
  <si>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</si>
  <si>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</si>
  <si>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</si>
  <si>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</si>
  <si>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</si>
  <si>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</si>
  <si>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</si>
  <si>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</si>
  <si>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</si>
  <si>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</si>
  <si>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</si>
  <si>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</si>
  <si>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</si>
  <si>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</si>
  <si>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</si>
  <si>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</si>
  <si>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</si>
  <si>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</si>
  <si>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</si>
  <si>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</si>
  <si>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</si>
  <si>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</si>
  <si>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</si>
  <si>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</si>
  <si>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</si>
  <si>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</si>
  <si>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</si>
  <si>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</si>
  <si>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</si>
  <si>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</si>
  <si>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</si>
  <si>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</si>
  <si>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</si>
  <si>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</si>
  <si>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</si>
  <si>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</si>
  <si>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</si>
  <si>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</si>
  <si>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</si>
  <si>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</si>
  <si>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</si>
  <si>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</si>
  <si>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</si>
  <si>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</si>
  <si>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</si>
  <si>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</si>
  <si>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</si>
  <si>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</si>
  <si>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</si>
  <si>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</si>
  <si>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</si>
  <si>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</si>
  <si>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</si>
  <si>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</si>
  <si>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</si>
  <si>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</si>
  <si>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</si>
  <si>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</si>
  <si>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</si>
  <si>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</si>
  <si>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</si>
  <si>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</si>
  <si>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</si>
  <si>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</si>
  <si>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</si>
  <si>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</si>
  <si>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</si>
  <si>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</si>
  <si>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</si>
  <si>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</si>
  <si>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</si>
  <si>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</si>
  <si>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</si>
  <si>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</si>
  <si>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</si>
  <si>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</si>
  <si>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</si>
  <si>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</si>
  <si>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</si>
  <si>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</si>
  <si>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</si>
  <si>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</si>
  <si>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</si>
  <si>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</si>
  <si>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</si>
  <si>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</si>
  <si>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</si>
  <si>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</si>
  <si>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</si>
  <si>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</si>
  <si>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</si>
  <si>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</si>
  <si>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</si>
  <si>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</si>
  <si>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</si>
  <si>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</si>
  <si>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</si>
  <si>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</si>
  <si>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</si>
  <si>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</si>
  <si>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</si>
  <si>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</si>
  <si>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</si>
  <si>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</si>
  <si>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</si>
  <si>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</si>
  <si>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</si>
  <si>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</si>
  <si>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</si>
  <si>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</si>
  <si>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</si>
  <si>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</si>
  <si>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</si>
  <si>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</si>
  <si>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</si>
  <si>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</si>
  <si>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</si>
  <si>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</si>
  <si>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</si>
  <si>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</si>
  <si>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</si>
  <si>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</si>
  <si>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</si>
  <si>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</si>
  <si>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</si>
  <si>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</si>
  <si>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</si>
  <si>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</si>
  <si>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</si>
  <si>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</si>
  <si>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</si>
  <si>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</si>
  <si>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</si>
  <si>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</si>
  <si>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</si>
  <si>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</si>
  <si>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</si>
  <si>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</si>
  <si>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</si>
  <si>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</si>
  <si>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</si>
  <si>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</si>
  <si>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</si>
  <si>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</si>
  <si>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</si>
  <si>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</si>
  <si>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</si>
  <si>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</si>
  <si>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</si>
  <si>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</si>
  <si>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</si>
  <si>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</si>
  <si>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</si>
  <si>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</si>
  <si>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</si>
  <si>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</si>
  <si>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</si>
  <si>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</si>
  <si>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</si>
  <si>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</si>
  <si>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</si>
  <si>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</si>
  <si>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</si>
  <si>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</si>
  <si>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</si>
  <si>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</si>
  <si>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</si>
  <si>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</si>
  <si>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</si>
  <si>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</si>
  <si>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</si>
  <si>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</si>
  <si>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</si>
  <si>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</si>
  <si>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</si>
  <si>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</si>
  <si>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</si>
  <si>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</si>
  <si>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</si>
  <si>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</si>
  <si>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</si>
  <si>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</si>
  <si>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</si>
  <si>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</si>
  <si>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</si>
  <si>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</si>
  <si>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</si>
  <si>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</si>
  <si>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</si>
  <si>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</si>
  <si>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</si>
  <si>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</si>
  <si>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</si>
  <si>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</si>
  <si>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</si>
  <si>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</si>
  <si>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</si>
  <si>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</si>
  <si>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</si>
  <si>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</si>
  <si>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</si>
  <si>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</si>
  <si>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</si>
  <si>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</si>
  <si>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</si>
  <si>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</si>
  <si>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</si>
  <si>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</si>
  <si>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</si>
  <si>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</si>
  <si>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</si>
  <si>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</si>
  <si>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</si>
  <si>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</si>
  <si>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</si>
  <si>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</si>
  <si>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</si>
  <si>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</si>
  <si>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</si>
  <si>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</si>
  <si>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</si>
  <si>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</si>
  <si>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</si>
  <si>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</si>
  <si>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</si>
  <si>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</si>
  <si>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</si>
  <si>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</si>
  <si>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</si>
  <si>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</si>
  <si>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</si>
  <si>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</si>
  <si>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</si>
  <si>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</si>
  <si>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</si>
  <si>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</si>
  <si>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</si>
  <si>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</si>
  <si>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</si>
  <si>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</si>
  <si>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</si>
  <si>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</si>
  <si>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</si>
  <si>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</si>
  <si>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</si>
  <si>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</si>
  <si>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</si>
  <si>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</si>
  <si>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</si>
  <si>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</si>
  <si>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</si>
  <si>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</si>
  <si>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</si>
  <si>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</si>
  <si>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</si>
  <si>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</si>
  <si>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</si>
  <si>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</si>
  <si>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</si>
  <si>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</si>
  <si>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</si>
  <si>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</si>
  <si>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</si>
  <si>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</si>
  <si>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</si>
  <si>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</si>
  <si>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</si>
  <si>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</si>
  <si>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</si>
  <si>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</si>
  <si>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</si>
  <si>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</si>
  <si>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</si>
  <si>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</si>
  <si>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</si>
  <si>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</si>
  <si>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</si>
  <si>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</si>
  <si>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</si>
  <si>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</si>
  <si>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</si>
  <si>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</si>
  <si>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</si>
  <si>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</si>
  <si>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</si>
  <si>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</si>
  <si>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</si>
  <si>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</si>
  <si>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</si>
  <si>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</si>
  <si>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</si>
  <si>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</si>
  <si>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</si>
  <si>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</si>
  <si>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</si>
  <si>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</si>
  <si>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</si>
  <si>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</si>
  <si>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</si>
  <si>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</si>
  <si>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</si>
  <si>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</si>
  <si>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</si>
  <si>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</si>
  <si>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</si>
  <si>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</si>
  <si>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</si>
  <si>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</si>
  <si>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</si>
  <si>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</si>
  <si>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</si>
  <si>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</si>
  <si>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</si>
  <si>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</si>
  <si>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</si>
  <si>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</si>
  <si>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</si>
  <si>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</si>
  <si>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</si>
  <si>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</si>
  <si>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</si>
  <si>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</si>
  <si>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</si>
  <si>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</si>
  <si>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</si>
  <si>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</si>
  <si>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</si>
  <si>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</si>
  <si>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</si>
  <si>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</si>
  <si>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</si>
  <si>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</si>
  <si>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</si>
  <si>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</si>
  <si>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</si>
  <si>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</si>
  <si>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</si>
  <si>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</si>
  <si>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</si>
  <si>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</si>
  <si>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</si>
  <si>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</si>
  <si>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</si>
  <si>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</si>
  <si>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</si>
  <si>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</si>
  <si>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</si>
  <si>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</si>
  <si>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</si>
  <si>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</si>
  <si>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</si>
  <si>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</si>
  <si>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</si>
  <si>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</si>
  <si>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</si>
  <si>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</si>
  <si>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</si>
  <si>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</si>
  <si>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</si>
  <si>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</si>
  <si>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</si>
  <si>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</si>
  <si>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</si>
  <si>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</si>
  <si>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</si>
  <si>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</si>
  <si>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</si>
  <si>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</si>
  <si>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</si>
  <si>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</si>
  <si>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</si>
  <si>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</si>
  <si>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</si>
  <si>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</si>
  <si>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</si>
  <si>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</si>
  <si>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</si>
  <si>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</si>
  <si>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</si>
  <si>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</si>
  <si>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</si>
  <si>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</si>
  <si>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</si>
  <si>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</si>
  <si>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</si>
  <si>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</si>
  <si>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</si>
  <si>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</si>
  <si>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</si>
  <si>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</si>
  <si>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</si>
  <si>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</si>
  <si>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</si>
  <si>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</si>
  <si>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</si>
  <si>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</si>
  <si>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</si>
  <si>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</si>
  <si>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</si>
  <si>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</si>
  <si>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</si>
  <si>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</si>
  <si>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</si>
  <si>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</si>
  <si>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</si>
  <si>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</si>
  <si>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</si>
  <si>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</si>
  <si>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</si>
  <si>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</si>
  <si>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</si>
  <si>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</si>
  <si>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</si>
  <si>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</si>
  <si>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</si>
  <si>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</si>
  <si>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</si>
  <si>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</si>
  <si>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</si>
  <si>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</si>
  <si>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</si>
  <si>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</si>
  <si>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</si>
  <si>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</si>
  <si>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</si>
  <si>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</si>
  <si>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</si>
  <si>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</si>
  <si>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</si>
  <si>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</si>
  <si>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</si>
  <si>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</si>
  <si>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</si>
  <si>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</si>
  <si>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</si>
  <si>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</si>
  <si>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</si>
  <si>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</si>
  <si>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</si>
  <si>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</si>
  <si>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</si>
  <si>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</si>
  <si>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</si>
  <si>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</si>
  <si>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</si>
  <si>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</si>
  <si>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</si>
  <si>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</si>
  <si>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</si>
  <si>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</si>
  <si>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</si>
  <si>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</si>
  <si>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</si>
  <si>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</si>
  <si>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</si>
  <si>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</si>
  <si>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</si>
  <si>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</si>
  <si>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</si>
  <si>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</si>
  <si>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</si>
  <si>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</si>
  <si>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</si>
  <si>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</si>
  <si>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</si>
  <si>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</si>
  <si>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</si>
  <si>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</si>
  <si>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</si>
  <si>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</si>
  <si>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</si>
  <si>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</si>
  <si>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</si>
  <si>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</si>
  <si>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</si>
  <si>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</si>
  <si>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</si>
  <si>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</si>
  <si>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</si>
  <si>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</si>
  <si>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</si>
  <si>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</si>
  <si>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</si>
  <si>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</si>
  <si>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</si>
  <si>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</si>
  <si>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</si>
  <si>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</si>
  <si>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</si>
  <si>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</si>
  <si>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</si>
  <si>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</si>
  <si>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</si>
  <si>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</si>
  <si>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</si>
  <si>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</si>
  <si>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</si>
  <si>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</si>
  <si>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</si>
  <si>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</si>
  <si>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</si>
  <si>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</si>
  <si>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</si>
  <si>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</si>
  <si>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</si>
  <si>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</si>
  <si>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</si>
  <si>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</si>
  <si>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</si>
  <si>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</si>
  <si>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</si>
  <si>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</si>
  <si>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</si>
  <si>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</si>
  <si>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</si>
  <si>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</si>
  <si>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</si>
  <si>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</si>
  <si>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</si>
  <si>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</si>
  <si>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</si>
  <si>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</si>
  <si>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</si>
  <si>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</si>
  <si>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</si>
  <si>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</si>
  <si>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</si>
  <si>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</si>
  <si>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</si>
  <si>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</si>
  <si>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</si>
  <si>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</si>
  <si>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</si>
  <si>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</si>
  <si>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</si>
  <si>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</si>
  <si>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</si>
  <si>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</si>
  <si>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</si>
  <si>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</si>
  <si>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</si>
  <si>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</si>
  <si>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</si>
  <si>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</si>
  <si>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</si>
  <si>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</si>
  <si>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</si>
  <si>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</si>
  <si>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</si>
  <si>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</si>
  <si>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</si>
  <si>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</si>
  <si>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</si>
  <si>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</si>
  <si>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</si>
  <si>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</si>
  <si>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</si>
  <si>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</si>
  <si>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</si>
  <si>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</si>
  <si>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</si>
  <si>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</si>
  <si>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</si>
  <si>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</si>
  <si>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</si>
  <si>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</si>
  <si>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</si>
  <si>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</si>
  <si>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</si>
  <si>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</si>
  <si>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</si>
  <si>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</si>
  <si>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</si>
  <si>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</si>
  <si>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</si>
  <si>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</si>
  <si>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</si>
  <si>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</si>
  <si>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</si>
  <si>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</si>
  <si>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</si>
  <si>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</si>
  <si>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</si>
  <si>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</si>
  <si>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</si>
  <si>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</si>
  <si>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</si>
  <si>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</si>
  <si>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</si>
  <si>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</si>
  <si>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</si>
  <si>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</si>
  <si>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</si>
  <si>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</si>
  <si>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</si>
  <si>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</si>
  <si>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</si>
  <si>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</si>
  <si>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</si>
  <si>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</si>
  <si>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</si>
  <si>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</si>
  <si>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</si>
  <si>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</si>
  <si>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</si>
  <si>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</si>
  <si>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</si>
  <si>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</si>
  <si>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</si>
  <si>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</si>
  <si>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</si>
  <si>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</si>
  <si>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</si>
  <si>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</si>
  <si>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</si>
  <si>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</si>
  <si>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</si>
  <si>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</si>
  <si>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</si>
  <si>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</si>
  <si>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</si>
  <si>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</si>
  <si>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</si>
  <si>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</si>
  <si>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</si>
  <si>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</si>
  <si>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</si>
  <si>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</si>
  <si>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</si>
  <si>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</si>
  <si>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</si>
  <si>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</si>
  <si>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</si>
  <si>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</si>
  <si>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</si>
  <si>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</si>
  <si>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</si>
  <si>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</si>
  <si>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</si>
  <si>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</si>
  <si>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</si>
  <si>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</si>
  <si>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</si>
  <si>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</si>
  <si>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</si>
  <si>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</si>
  <si>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</si>
  <si>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</si>
  <si>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</si>
  <si>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</si>
  <si>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</si>
  <si>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</si>
  <si>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</si>
  <si>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</si>
  <si>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</si>
  <si>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</si>
  <si>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</si>
  <si>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</si>
  <si>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</si>
  <si>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</si>
  <si>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</si>
  <si>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</si>
  <si>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</si>
  <si>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</si>
  <si>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</si>
  <si>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</si>
  <si>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</si>
  <si>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</si>
  <si>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</si>
  <si>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</si>
  <si>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</si>
  <si>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</si>
  <si>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</si>
  <si>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</si>
  <si>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</si>
  <si>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</si>
  <si>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</si>
  <si>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</si>
  <si>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</si>
  <si>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</si>
  <si>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</si>
  <si>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</si>
  <si>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</si>
  <si>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</si>
  <si>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</si>
  <si>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</si>
  <si>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</si>
  <si>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</si>
  <si>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</si>
  <si>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</si>
  <si>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</si>
  <si>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</si>
  <si>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</si>
  <si>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</si>
  <si>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</si>
  <si>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</si>
  <si>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</si>
  <si>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</si>
  <si>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</si>
  <si>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</si>
  <si>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</si>
  <si>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</si>
  <si>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</si>
  <si>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</si>
  <si>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</si>
  <si>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</si>
  <si>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</si>
  <si>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</si>
  <si>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</si>
  <si>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</si>
  <si>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</si>
  <si>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</si>
  <si>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</si>
  <si>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</si>
  <si>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</si>
  <si>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</si>
  <si>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</si>
  <si>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</si>
  <si>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</si>
  <si>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</si>
  <si>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</si>
  <si>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</si>
  <si>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</si>
  <si>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</si>
  <si>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</si>
  <si>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</si>
  <si>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</si>
  <si>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</si>
  <si>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</si>
  <si>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</si>
  <si>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</si>
  <si>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</si>
  <si>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</si>
  <si>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</si>
  <si>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</si>
  <si>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</si>
  <si>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</si>
  <si>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</si>
  <si>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</si>
  <si>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</si>
  <si>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</si>
  <si>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</si>
  <si>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</si>
  <si>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</si>
  <si>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</si>
  <si>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</si>
  <si>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</si>
  <si>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</si>
  <si>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</si>
  <si>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</si>
  <si>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</si>
  <si>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</si>
  <si>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</si>
  <si>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</si>
  <si>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</si>
  <si>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</si>
  <si>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</si>
  <si>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</si>
  <si>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</si>
  <si>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</si>
  <si>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</si>
  <si>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</si>
  <si>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</si>
  <si>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</si>
  <si>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</si>
  <si>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</si>
  <si>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</si>
  <si>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</si>
  <si>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</si>
  <si>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</si>
  <si>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</si>
  <si>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</si>
  <si>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</si>
  <si>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</si>
  <si>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</si>
  <si>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</si>
  <si>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</si>
  <si>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</si>
  <si>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</si>
  <si>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</si>
  <si>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</si>
  <si>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</si>
  <si>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</si>
  <si>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</si>
  <si>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</si>
  <si>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</si>
  <si>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</si>
  <si>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</si>
  <si>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</si>
  <si>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</si>
  <si>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</si>
  <si>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</si>
  <si>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</si>
  <si>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</si>
  <si>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</si>
  <si>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</si>
  <si>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</si>
  <si>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</si>
  <si>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</si>
  <si>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</si>
  <si>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</si>
  <si>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</si>
  <si>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</si>
  <si>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</si>
  <si>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</si>
  <si>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</si>
  <si>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</si>
  <si>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</si>
  <si>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</si>
  <si>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</si>
  <si>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</si>
  <si>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</si>
  <si>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</si>
  <si>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</si>
  <si>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</si>
  <si>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</si>
  <si>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</si>
  <si>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</si>
  <si>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</si>
  <si>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</si>
  <si>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</si>
  <si>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</si>
  <si>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</si>
  <si>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</si>
  <si>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</si>
  <si>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</si>
  <si>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</si>
  <si>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</si>
  <si>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</si>
  <si>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</si>
  <si>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</si>
  <si>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</si>
  <si>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</si>
  <si>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</si>
  <si>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</si>
  <si>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</si>
  <si>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</si>
  <si>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</si>
  <si>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</si>
  <si>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</si>
  <si>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</si>
  <si>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</si>
  <si>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</si>
  <si>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</si>
  <si>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</si>
  <si>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</si>
  <si>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</si>
  <si>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</si>
  <si>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</si>
  <si>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</si>
  <si>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</si>
  <si>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</si>
  <si>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</si>
  <si>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</si>
  <si>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</si>
  <si>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</si>
  <si>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</si>
  <si>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</si>
  <si>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</si>
  <si>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</si>
  <si>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</si>
  <si>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</si>
  <si>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</si>
  <si>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</si>
  <si>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</si>
  <si>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</si>
  <si>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</si>
  <si>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</si>
  <si>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</si>
  <si>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</si>
  <si>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</si>
  <si>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</si>
  <si>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</si>
  <si>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</si>
  <si>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</si>
  <si>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</si>
  <si>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</si>
  <si>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</si>
  <si>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</si>
  <si>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</si>
  <si>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</si>
  <si>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</si>
  <si>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</si>
  <si>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</si>
  <si>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</si>
  <si>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</si>
  <si>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</si>
  <si>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</si>
  <si>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</si>
  <si>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</si>
  <si>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</si>
  <si>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</si>
  <si>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</si>
  <si>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</si>
  <si>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</si>
  <si>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</si>
  <si>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</si>
  <si>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</si>
  <si>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</si>
  <si>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</si>
  <si>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</si>
  <si>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</si>
  <si>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</si>
  <si>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</si>
  <si>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</si>
  <si>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</si>
  <si>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</si>
  <si>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</si>
  <si>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</si>
  <si>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</si>
  <si>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</si>
  <si>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</si>
  <si>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</si>
  <si>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</si>
  <si>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</si>
  <si>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</si>
  <si>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</si>
  <si>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</si>
  <si>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</si>
  <si>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</si>
  <si>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</si>
  <si>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</si>
  <si>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</si>
  <si>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</si>
  <si>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</si>
  <si>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</si>
  <si>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</si>
  <si>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</si>
  <si>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</si>
  <si>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</si>
  <si>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</si>
  <si>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</si>
  <si>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</si>
  <si>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</si>
  <si>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</si>
  <si>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</si>
  <si>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</si>
  <si>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</si>
  <si>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</si>
  <si>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</si>
  <si>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</si>
  <si>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</si>
  <si>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</si>
  <si>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</si>
  <si>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</si>
  <si>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</si>
  <si>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</si>
  <si>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</si>
  <si>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</si>
  <si>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</si>
  <si>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</si>
  <si>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</si>
  <si>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</si>
  <si>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</si>
  <si>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</si>
  <si>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</si>
  <si>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</si>
  <si>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</si>
  <si>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</si>
  <si>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</si>
  <si>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</si>
  <si>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</si>
  <si>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</si>
  <si>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</si>
  <si>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</si>
  <si>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</si>
  <si>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</si>
  <si>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</si>
  <si>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</si>
  <si>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</si>
  <si>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</si>
  <si>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</si>
  <si>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</si>
  <si>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</si>
  <si>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</si>
  <si>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</si>
  <si>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</si>
  <si>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</si>
  <si>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</si>
  <si>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</si>
  <si>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</si>
  <si>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</si>
  <si>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</si>
  <si>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</si>
  <si>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</si>
  <si>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</si>
  <si>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</si>
  <si>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</si>
  <si>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</si>
  <si>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</si>
  <si>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</si>
  <si>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</si>
  <si>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</si>
  <si>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</si>
  <si>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</si>
  <si>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</si>
  <si>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</si>
  <si>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</si>
  <si>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</si>
  <si>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</si>
  <si>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</si>
  <si>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</si>
  <si>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</si>
  <si>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</si>
  <si>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</si>
  <si>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</si>
  <si>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</si>
  <si>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</si>
  <si>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</si>
  <si>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</si>
  <si>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</si>
  <si>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</si>
  <si>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</si>
  <si>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</si>
  <si>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</si>
  <si>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</si>
  <si>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</si>
  <si>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</si>
  <si>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</si>
  <si>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</si>
  <si>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</si>
  <si>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</si>
  <si>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</si>
  <si>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</si>
  <si>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</si>
  <si>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</si>
  <si>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</si>
  <si>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</si>
  <si>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</si>
  <si>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</si>
  <si>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</si>
  <si>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</si>
  <si>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</si>
  <si>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</si>
  <si>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</si>
  <si>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</si>
  <si>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</si>
  <si>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</si>
  <si>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</si>
  <si>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</si>
  <si>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</si>
  <si>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</si>
  <si>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</si>
  <si>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</si>
  <si>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</si>
  <si>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</si>
  <si>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</si>
  <si>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</si>
  <si>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</si>
  <si>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</si>
  <si>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</si>
  <si>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</si>
  <si>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</si>
  <si>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</si>
  <si>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</si>
  <si>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</si>
  <si>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</si>
  <si>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</si>
  <si>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</si>
  <si>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</si>
  <si>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</si>
  <si>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</si>
  <si>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</si>
  <si>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</si>
  <si>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</si>
  <si>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</si>
  <si>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</si>
  <si>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</si>
  <si>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</si>
  <si>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</si>
  <si>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</si>
  <si>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</si>
  <si>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</si>
  <si>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</si>
  <si>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</si>
  <si>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</si>
  <si>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</si>
  <si>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</si>
  <si>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</si>
  <si>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</si>
  <si>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</si>
  <si>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</si>
  <si>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</si>
  <si>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</si>
  <si>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</si>
  <si>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</si>
  <si>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</si>
  <si>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</si>
  <si>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</si>
  <si>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</si>
  <si>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</si>
  <si>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</si>
  <si>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</si>
  <si>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</si>
  <si>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</si>
  <si>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</si>
  <si>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</si>
  <si>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</si>
  <si>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</si>
  <si>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</si>
  <si>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</si>
  <si>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</si>
  <si>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</si>
  <si>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</si>
  <si>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</si>
  <si>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</si>
  <si>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</si>
  <si>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</si>
  <si>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</si>
  <si>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</si>
  <si>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</si>
  <si>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</si>
  <si>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</si>
  <si>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</si>
  <si>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</si>
  <si>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</si>
  <si>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</si>
  <si>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</si>
  <si>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</si>
  <si>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</si>
  <si>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</si>
  <si>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</si>
  <si>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</si>
  <si>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</si>
  <si>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</si>
  <si>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</si>
  <si>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</si>
  <si>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</si>
  <si>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</si>
  <si>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</si>
  <si>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</si>
  <si>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</si>
  <si>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</si>
  <si>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</si>
  <si>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</si>
  <si>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</si>
  <si>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</si>
  <si>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</si>
  <si>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</si>
  <si>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</si>
  <si>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</si>
  <si>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</si>
  <si>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</si>
  <si>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</si>
  <si>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</si>
  <si>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</si>
  <si>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</si>
  <si>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</si>
  <si>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</si>
  <si>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</si>
  <si>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</si>
  <si>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</si>
  <si>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</si>
  <si>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</si>
  <si>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</si>
  <si>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</si>
  <si>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</si>
  <si>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</si>
  <si>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</si>
  <si>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</si>
  <si>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</si>
  <si>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</si>
  <si>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</si>
  <si>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</si>
  <si>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</si>
  <si>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</si>
  <si>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</si>
  <si>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</si>
  <si>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</si>
  <si>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</si>
  <si>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</si>
  <si>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</si>
  <si>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</si>
  <si>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</si>
  <si>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</si>
  <si>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</si>
  <si>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</si>
  <si>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</si>
  <si>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</si>
  <si>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</si>
  <si>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</si>
  <si>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</si>
  <si>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</si>
  <si>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</si>
  <si>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</si>
  <si>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</si>
  <si>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</si>
  <si>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</si>
  <si>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</si>
  <si>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</si>
  <si>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</si>
  <si>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</si>
  <si>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</si>
  <si>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</si>
  <si>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</si>
  <si>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</si>
  <si>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</si>
  <si>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</si>
  <si>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</si>
  <si>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</si>
  <si>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</si>
  <si>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</si>
  <si>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</si>
  <si>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</si>
  <si>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</si>
  <si>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</si>
  <si>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</si>
  <si>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</si>
  <si>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</si>
  <si>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</si>
  <si>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</si>
  <si>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</si>
  <si>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</si>
  <si>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</si>
  <si>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</si>
  <si>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</si>
  <si>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</si>
  <si>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</si>
  <si>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</si>
  <si>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</si>
  <si>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</si>
  <si>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</si>
  <si>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</si>
  <si>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</si>
  <si>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</si>
  <si>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</si>
  <si>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</si>
  <si>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</si>
  <si>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</si>
  <si>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</si>
  <si>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</si>
  <si>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</si>
  <si>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</si>
  <si>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</si>
  <si>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</si>
  <si>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</si>
  <si>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</si>
  <si>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</si>
  <si>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</si>
  <si>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</si>
  <si>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</si>
  <si>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</si>
  <si>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</si>
  <si>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</si>
  <si>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</si>
  <si>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</si>
  <si>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</si>
  <si>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</si>
  <si>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</si>
  <si>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</si>
  <si>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</si>
  <si>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</si>
  <si>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</si>
  <si>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</si>
  <si>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</si>
  <si>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</si>
  <si>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</si>
  <si>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</si>
  <si>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</si>
  <si>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</si>
  <si>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</si>
  <si>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</si>
  <si>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</si>
  <si>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</si>
  <si>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</si>
  <si>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</si>
  <si>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</si>
  <si>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</si>
  <si>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</si>
  <si>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</si>
  <si>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</si>
  <si>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</si>
  <si>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</si>
  <si>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</si>
  <si>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</si>
  <si>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</si>
  <si>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</si>
  <si>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</si>
  <si>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</si>
  <si>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</si>
  <si>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</si>
  <si>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</si>
  <si>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</si>
  <si>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</si>
  <si>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</si>
  <si>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</si>
  <si>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</si>
  <si>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</si>
  <si>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</si>
  <si>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</si>
  <si>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</si>
  <si>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</si>
  <si>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</si>
  <si>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</si>
  <si>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</si>
  <si>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</si>
  <si>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</si>
  <si>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</si>
  <si>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</si>
  <si>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</si>
  <si>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</si>
  <si>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</si>
  <si>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</si>
  <si>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</si>
  <si>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</si>
  <si>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</si>
  <si>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</si>
  <si>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</si>
  <si>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</si>
  <si>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</si>
  <si>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</si>
  <si>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</si>
  <si>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</si>
  <si>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</si>
  <si>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</si>
  <si>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</si>
  <si>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</si>
  <si>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</si>
  <si>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</si>
  <si>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</si>
  <si>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</si>
  <si>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</si>
  <si>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</si>
  <si>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</si>
  <si>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</si>
  <si>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</si>
  <si>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</si>
  <si>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</si>
  <si>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</si>
  <si>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</si>
  <si>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</si>
  <si>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</si>
  <si>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</si>
  <si>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</si>
  <si>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</si>
  <si>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</si>
  <si>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</si>
  <si>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</si>
  <si>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</si>
  <si>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</si>
  <si>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</si>
  <si>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</si>
  <si>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</si>
  <si>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</si>
  <si>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</si>
  <si>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</si>
  <si>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</si>
  <si>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</si>
  <si>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</si>
  <si>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</si>
  <si>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</si>
  <si>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</si>
  <si>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</si>
  <si>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</si>
  <si>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</si>
  <si>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</si>
  <si>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</si>
  <si>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</si>
  <si>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</si>
  <si>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</si>
  <si>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</si>
  <si>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</si>
  <si>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</si>
  <si>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</si>
  <si>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</si>
  <si>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</si>
  <si>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</si>
  <si>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</si>
  <si>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</si>
  <si>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</si>
  <si>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</si>
  <si>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</si>
  <si>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</si>
  <si>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</si>
  <si>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</si>
  <si>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</si>
  <si>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</si>
  <si>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</si>
  <si>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</si>
  <si>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</si>
  <si>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</si>
  <si>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</si>
  <si>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</si>
  <si>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</si>
  <si>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</si>
  <si>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</si>
  <si>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</si>
  <si>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</si>
  <si>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</si>
  <si>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</si>
  <si>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</si>
  <si>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</si>
  <si>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</si>
  <si>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</si>
  <si>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</si>
  <si>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</si>
  <si>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</si>
  <si>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</si>
  <si>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</si>
  <si>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</si>
  <si>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</si>
  <si>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</si>
  <si>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</si>
  <si>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</si>
  <si>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</si>
  <si>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</si>
  <si>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</si>
  <si>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</si>
  <si>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</si>
  <si>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</si>
  <si>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</si>
  <si>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</si>
  <si>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</si>
  <si>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</si>
  <si>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</si>
  <si>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</si>
  <si>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</si>
  <si>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</si>
  <si>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</si>
  <si>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</si>
  <si>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</si>
  <si>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</si>
  <si>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</si>
  <si>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</si>
  <si>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</si>
  <si>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</si>
  <si>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</si>
  <si>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</si>
  <si>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</si>
  <si>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</si>
  <si>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</si>
  <si>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</si>
  <si>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</si>
  <si>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</si>
  <si>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</si>
  <si>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</si>
  <si>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</si>
  <si>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</si>
  <si>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</si>
  <si>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</si>
  <si>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</si>
  <si>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</si>
  <si>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</si>
  <si>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</si>
  <si>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</si>
  <si>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</si>
  <si>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</si>
  <si>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</si>
  <si>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</si>
  <si>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</si>
  <si>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</si>
  <si>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</si>
  <si>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</si>
  <si>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</si>
  <si>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</si>
  <si>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</si>
  <si>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</si>
  <si>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</si>
  <si>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</si>
  <si>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</si>
  <si>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</si>
  <si>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</si>
  <si>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</si>
  <si>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</si>
  <si>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</si>
  <si>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</si>
  <si>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</si>
  <si>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</si>
  <si>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</si>
  <si>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</si>
  <si>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</si>
  <si>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</si>
  <si>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</si>
  <si>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</si>
  <si>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</si>
  <si>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</si>
  <si>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</si>
  <si>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</si>
  <si>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</si>
  <si>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</si>
  <si>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</si>
  <si>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</si>
  <si>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</si>
  <si>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</si>
  <si>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</si>
  <si>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</si>
  <si>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</si>
  <si>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</si>
  <si>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</si>
  <si>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</si>
  <si>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</si>
  <si>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</si>
  <si>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</si>
  <si>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</si>
  <si>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</si>
  <si>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</si>
  <si>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</si>
  <si>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</si>
  <si>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</si>
  <si>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</si>
  <si>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</si>
  <si>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</si>
  <si>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</si>
  <si>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</si>
  <si>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</si>
  <si>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</si>
  <si>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</si>
  <si>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</si>
  <si>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</si>
  <si>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</si>
  <si>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</si>
  <si>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</si>
  <si>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</si>
  <si>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</si>
  <si>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</si>
  <si>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</si>
  <si>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</si>
  <si>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</si>
  <si>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</si>
  <si>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</si>
  <si>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</si>
  <si>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</si>
  <si>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</si>
  <si>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</si>
  <si>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</si>
  <si>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</si>
  <si>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</si>
  <si>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</si>
  <si>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</si>
  <si>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</si>
  <si>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</si>
  <si>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</si>
  <si>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</si>
  <si>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</si>
  <si>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</si>
  <si>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</si>
  <si>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</si>
  <si>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</si>
  <si>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</si>
  <si>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</si>
  <si>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</si>
  <si>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</si>
  <si>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</si>
  <si>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</si>
  <si>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</si>
  <si>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</si>
  <si>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</si>
  <si>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</si>
  <si>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</si>
  <si>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</si>
  <si>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</si>
  <si>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</si>
  <si>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</si>
  <si>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</si>
  <si>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</si>
  <si>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</si>
  <si>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</si>
  <si>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</si>
  <si>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</si>
  <si>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</si>
  <si>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</si>
  <si>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</si>
  <si>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</si>
  <si>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</si>
  <si>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</si>
  <si>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</si>
  <si>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</si>
  <si>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</si>
  <si>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</si>
  <si>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</si>
  <si>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</si>
  <si>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</si>
  <si>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</si>
  <si>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</si>
  <si>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</si>
  <si>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</si>
  <si>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</si>
  <si>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</si>
  <si>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</si>
  <si>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</si>
  <si>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</si>
  <si>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</si>
  <si>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</si>
  <si>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</si>
  <si>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</si>
  <si>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</si>
  <si>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</si>
  <si>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</si>
  <si>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</si>
  <si>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</si>
  <si>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</si>
  <si>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</si>
  <si>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</si>
  <si>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</si>
  <si>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</si>
  <si>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</si>
  <si>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</si>
  <si>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</si>
  <si>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</si>
  <si>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</si>
  <si>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</si>
  <si>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</si>
  <si>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</si>
  <si>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</si>
  <si>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</si>
  <si>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</si>
  <si>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</si>
  <si>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</si>
  <si>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</si>
  <si>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</si>
  <si>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</si>
  <si>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</si>
  <si>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</si>
  <si>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</si>
  <si>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</si>
  <si>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</si>
  <si>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</si>
  <si>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</si>
  <si>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</si>
  <si>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</si>
  <si>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</si>
  <si>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</si>
  <si>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</si>
  <si>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</si>
  <si>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</si>
  <si>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</si>
  <si>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</si>
  <si>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</si>
  <si>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</si>
  <si>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</si>
  <si>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</si>
  <si>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</si>
  <si>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</si>
  <si>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</si>
  <si>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</si>
  <si>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</si>
  <si>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</si>
  <si>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</si>
  <si>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</si>
  <si>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</si>
  <si>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</si>
  <si>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</si>
  <si>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</si>
  <si>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</si>
  <si>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</si>
  <si>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</si>
  <si>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</si>
  <si>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</si>
  <si>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</si>
  <si>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</si>
  <si>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</si>
  <si>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</si>
  <si>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</si>
  <si>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</si>
  <si>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</si>
  <si>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</si>
  <si>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</si>
  <si>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</si>
  <si>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</si>
  <si>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</si>
  <si>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</si>
  <si>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</si>
  <si>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</si>
  <si>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</si>
  <si>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</si>
  <si>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</si>
  <si>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</si>
  <si>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</si>
  <si>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</si>
  <si>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</si>
  <si>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</si>
  <si>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</si>
  <si>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</si>
  <si>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</si>
  <si>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</si>
  <si>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</si>
  <si>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</si>
  <si>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</si>
  <si>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</si>
  <si>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</si>
  <si>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</si>
  <si>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</si>
  <si>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</si>
  <si>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</si>
  <si>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</si>
  <si>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</si>
  <si>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</si>
  <si>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</si>
  <si>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</si>
  <si>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</si>
  <si>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</si>
  <si>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</si>
  <si>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</si>
  <si>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</si>
  <si>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</si>
  <si>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</si>
  <si>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</si>
  <si>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</si>
  <si>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</si>
  <si>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</si>
  <si>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</si>
  <si>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</si>
  <si>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</si>
  <si>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</si>
  <si>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</si>
  <si>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</si>
  <si>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</si>
  <si>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</si>
  <si>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</si>
  <si>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</si>
  <si>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</si>
  <si>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</si>
  <si>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</si>
  <si>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</si>
  <si>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</si>
  <si>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</si>
  <si>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</si>
  <si>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</si>
  <si>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</si>
  <si>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</si>
  <si>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</si>
  <si>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</si>
  <si>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</si>
  <si>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</si>
  <si>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</si>
  <si>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</si>
  <si>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</si>
  <si>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</si>
  <si>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</si>
  <si>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</si>
  <si>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</si>
  <si>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</si>
  <si>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</si>
  <si>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</si>
  <si>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</si>
  <si>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</si>
  <si>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</si>
  <si>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</si>
  <si>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</si>
  <si>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</si>
  <si>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</si>
  <si>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</si>
  <si>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</si>
  <si>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</si>
  <si>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</si>
  <si>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</si>
  <si>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</si>
  <si>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</si>
  <si>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</si>
  <si>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</si>
  <si>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</si>
  <si>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</si>
  <si>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</si>
  <si>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</si>
  <si>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</si>
  <si>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</si>
  <si>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</si>
  <si>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</si>
  <si>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</si>
  <si>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</si>
  <si>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</si>
  <si>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</si>
  <si>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</si>
  <si>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</si>
  <si>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</si>
  <si>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</si>
  <si>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</si>
  <si>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</si>
  <si>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</si>
  <si>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</si>
  <si>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</si>
  <si>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</si>
  <si>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</si>
  <si>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</si>
  <si>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</si>
  <si>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</si>
  <si>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</si>
  <si>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</si>
  <si>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</si>
  <si>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</si>
  <si>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</si>
  <si>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</si>
  <si>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</si>
  <si>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</si>
  <si>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</si>
  <si>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</si>
  <si>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</si>
  <si>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</si>
  <si>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</si>
  <si>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</si>
  <si>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</si>
  <si>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</si>
  <si>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</si>
  <si>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</si>
  <si>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</si>
  <si>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</si>
  <si>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</si>
  <si>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</si>
  <si>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</si>
  <si>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</si>
  <si>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</si>
  <si>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</si>
  <si>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</si>
  <si>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</si>
  <si>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</si>
  <si>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</si>
  <si>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</si>
  <si>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</si>
  <si>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</si>
  <si>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</si>
  <si>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</si>
  <si>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</si>
  <si>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</si>
  <si>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</si>
  <si>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</si>
  <si>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</si>
  <si>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</si>
  <si>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</si>
  <si>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</si>
  <si>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</si>
  <si>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</si>
  <si>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</si>
  <si>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</si>
  <si>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</si>
  <si>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</si>
  <si>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</si>
  <si>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</si>
  <si>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</si>
  <si>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</si>
  <si>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</si>
  <si>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</si>
  <si>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</si>
  <si>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</si>
  <si>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</si>
  <si>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</si>
  <si>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</si>
  <si>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</si>
  <si>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</si>
  <si>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</si>
  <si>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</si>
  <si>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</si>
  <si>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</si>
  <si>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</si>
  <si>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</si>
  <si>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</si>
  <si>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</si>
  <si>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</si>
  <si>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</si>
  <si>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</si>
  <si>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</si>
  <si>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</si>
  <si>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</si>
  <si>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</si>
  <si>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</si>
  <si>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</si>
  <si>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</si>
  <si>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</si>
  <si>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</si>
  <si>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</si>
  <si>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</si>
  <si>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</si>
  <si>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</si>
  <si>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</si>
  <si>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</si>
  <si>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</si>
  <si>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</si>
  <si>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</si>
  <si>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</si>
  <si>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</si>
  <si>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</si>
  <si>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</si>
  <si>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</si>
  <si>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</si>
  <si>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</si>
  <si>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</si>
  <si>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</si>
  <si>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</si>
  <si>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</si>
  <si>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</si>
  <si>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</si>
  <si>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</si>
  <si>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</si>
  <si>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</si>
  <si>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</si>
  <si>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</si>
  <si>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</si>
  <si>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</si>
  <si>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</si>
  <si>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</si>
  <si>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</si>
  <si>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</si>
  <si>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</si>
  <si>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</si>
  <si>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</si>
  <si>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</si>
  <si>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</si>
  <si>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</si>
  <si>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</si>
  <si>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</si>
  <si>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</si>
  <si>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</si>
  <si>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</si>
  <si>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</si>
  <si>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</si>
  <si>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</si>
  <si>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</si>
  <si>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</si>
  <si>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</si>
  <si>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</si>
  <si>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</si>
  <si>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</si>
  <si>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</si>
  <si>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</si>
  <si>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</si>
  <si>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</si>
  <si>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</si>
  <si>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</si>
  <si>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</si>
  <si>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</si>
  <si>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</si>
  <si>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</si>
  <si>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</si>
  <si>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</si>
  <si>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</si>
  <si>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</si>
  <si>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</si>
  <si>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</si>
  <si>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</si>
  <si>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</si>
  <si>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</si>
  <si>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</si>
  <si>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</si>
  <si>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</si>
  <si>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</si>
  <si>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</si>
  <si>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</si>
  <si>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</si>
  <si>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</si>
  <si>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</si>
  <si>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</si>
  <si>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</si>
  <si>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</si>
  <si>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</si>
  <si>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</si>
  <si>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</si>
  <si>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</si>
  <si>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</si>
  <si>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</si>
  <si>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</si>
  <si>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</si>
  <si>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</si>
  <si>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</si>
  <si>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</si>
  <si>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</si>
  <si>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</si>
  <si>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</si>
  <si>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</si>
  <si>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</si>
  <si>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</si>
  <si>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</si>
  <si>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</si>
  <si>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</si>
  <si>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</si>
  <si>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</si>
  <si>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</si>
  <si>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</si>
  <si>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</si>
  <si>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</si>
  <si>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</si>
  <si>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</si>
  <si>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</si>
  <si>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</si>
  <si>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</si>
  <si>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</si>
  <si>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</si>
  <si>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</si>
  <si>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</si>
  <si>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</si>
  <si>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</si>
  <si>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</si>
  <si>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</si>
  <si>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</si>
  <si>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</si>
  <si>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</si>
  <si>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</si>
  <si>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</si>
  <si>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</si>
  <si>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</si>
  <si>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</si>
  <si>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</si>
  <si>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</si>
  <si>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</si>
  <si>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</si>
  <si>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</si>
  <si>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</si>
  <si>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</si>
  <si>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</si>
  <si>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</si>
  <si>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</si>
  <si>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</si>
  <si>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</si>
  <si>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</si>
  <si>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</si>
  <si>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</si>
  <si>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</si>
  <si>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</si>
  <si>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</si>
  <si>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</si>
  <si>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</si>
  <si>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</si>
  <si>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</si>
  <si>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</si>
  <si>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</si>
  <si>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</si>
  <si>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</si>
  <si>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</si>
  <si>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</si>
  <si>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</si>
  <si>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</si>
  <si>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</si>
  <si>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</si>
  <si>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</si>
  <si>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</si>
  <si>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</si>
  <si>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</si>
  <si>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</si>
  <si>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</si>
  <si>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</si>
  <si>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</si>
  <si>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</si>
  <si>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</si>
  <si>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</si>
  <si>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</si>
  <si>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</si>
  <si>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</si>
  <si>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</si>
  <si>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</si>
  <si>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</si>
  <si>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</si>
  <si>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</si>
  <si>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</si>
  <si>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</si>
  <si>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</si>
  <si>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</si>
  <si>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</si>
  <si>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</si>
  <si>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</si>
  <si>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</si>
  <si>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</si>
  <si>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</si>
  <si>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</si>
  <si>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</si>
  <si>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</si>
  <si>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</si>
  <si>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</si>
  <si>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</si>
  <si>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</si>
  <si>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</si>
  <si>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</si>
  <si>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</si>
  <si>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</si>
  <si>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</si>
  <si>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</si>
  <si>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</si>
  <si>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</si>
  <si>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</si>
  <si>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</si>
  <si>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</si>
  <si>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</si>
  <si>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</si>
  <si>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</si>
  <si>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</si>
  <si>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</si>
  <si>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</si>
  <si>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</si>
  <si>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</si>
  <si>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</si>
  <si>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</si>
  <si>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</si>
  <si>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</si>
  <si>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</si>
  <si>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</si>
  <si>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</si>
  <si>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</si>
  <si>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</si>
  <si>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</si>
  <si>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</si>
  <si>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</si>
  <si>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</si>
  <si>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</si>
  <si>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</si>
  <si>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</si>
  <si>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</si>
  <si>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</si>
  <si>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</si>
  <si>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</si>
  <si>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</si>
  <si>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</si>
  <si>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</si>
  <si>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</si>
  <si>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</si>
  <si>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</si>
  <si>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</si>
  <si>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</si>
  <si>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</si>
  <si>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</si>
  <si>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</si>
  <si>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</si>
  <si>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</si>
  <si>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</si>
  <si>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</si>
  <si>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</si>
  <si>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</si>
  <si>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</si>
  <si>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</si>
  <si>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</si>
  <si>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</si>
  <si>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</si>
  <si>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</si>
  <si>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</si>
  <si>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</si>
  <si>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</si>
  <si>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</si>
  <si>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</si>
  <si>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</si>
  <si>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</si>
  <si>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</si>
  <si>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</si>
  <si>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</si>
  <si>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</si>
  <si>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</si>
  <si>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</si>
  <si>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</si>
  <si>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</si>
  <si>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</si>
  <si>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</si>
  <si>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</si>
  <si>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</si>
  <si>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</si>
  <si>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</si>
  <si>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</si>
  <si>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</si>
  <si>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</si>
  <si>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</si>
  <si>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</si>
  <si>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</si>
  <si>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</si>
  <si>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</si>
  <si>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</si>
  <si>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</si>
  <si>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</si>
  <si>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</si>
  <si>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</si>
  <si>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</si>
  <si>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</si>
  <si>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</si>
  <si>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</si>
  <si>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</si>
  <si>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</si>
  <si>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</si>
  <si>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</si>
  <si>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</si>
  <si>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</si>
  <si>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</si>
  <si>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</si>
  <si>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</si>
  <si>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</si>
  <si>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</si>
  <si>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</si>
  <si>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</si>
  <si>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</si>
  <si>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</si>
  <si>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</si>
  <si>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</si>
  <si>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</si>
  <si>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</si>
  <si>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</si>
  <si>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</si>
  <si>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</si>
  <si>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</si>
  <si>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</si>
  <si>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</si>
  <si>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</si>
  <si>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</si>
  <si>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</si>
  <si>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</si>
  <si>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</si>
  <si>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</si>
  <si>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</si>
  <si>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</si>
  <si>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</si>
  <si>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</si>
  <si>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</si>
  <si>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</si>
  <si>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</si>
  <si>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</si>
  <si>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</si>
  <si>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</si>
  <si>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</si>
  <si>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</si>
  <si>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</si>
  <si>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</si>
  <si>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</si>
  <si>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</si>
  <si>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</si>
  <si>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</si>
  <si>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</si>
  <si>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</si>
  <si>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</si>
  <si>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</si>
  <si>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</si>
  <si>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</si>
  <si>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</si>
  <si>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</si>
  <si>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</si>
  <si>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</si>
  <si>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</si>
  <si>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</si>
  <si>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</si>
  <si>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</si>
  <si>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</si>
  <si>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</si>
  <si>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</si>
  <si>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</si>
  <si>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</si>
  <si>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</si>
  <si>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</si>
  <si>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</si>
  <si>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</si>
  <si>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</si>
  <si>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</si>
  <si>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</si>
  <si>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</si>
  <si>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</si>
  <si>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</si>
  <si>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</si>
  <si>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</si>
  <si>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</si>
  <si>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</si>
  <si>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</si>
  <si>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</si>
  <si>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</si>
  <si>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</si>
  <si>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</si>
  <si>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</si>
  <si>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</si>
  <si>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</si>
  <si>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</si>
  <si>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</si>
  <si>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</si>
  <si>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</si>
  <si>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</si>
  <si>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</si>
  <si>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</si>
  <si>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</si>
  <si>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</si>
  <si>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</si>
  <si>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</si>
  <si>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</si>
  <si>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</si>
  <si>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</si>
  <si>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</si>
  <si>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</si>
  <si>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</si>
  <si>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</si>
  <si>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</si>
  <si>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</si>
  <si>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</si>
  <si>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</si>
  <si>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</si>
  <si>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</si>
  <si>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</si>
  <si>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</si>
  <si>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</si>
  <si>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</si>
  <si>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</si>
  <si>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</si>
  <si>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</si>
  <si>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</si>
  <si>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</si>
  <si>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</si>
  <si>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</si>
  <si>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</si>
  <si>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</si>
  <si>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</si>
  <si>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</si>
  <si>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</si>
  <si>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</si>
  <si>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</si>
  <si>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</si>
  <si>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</si>
  <si>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</si>
  <si>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</si>
  <si>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</si>
  <si>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</si>
  <si>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</si>
  <si>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</si>
  <si>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</si>
  <si>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</si>
  <si>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</si>
  <si>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</si>
  <si>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</si>
  <si>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</si>
  <si>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</si>
  <si>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</si>
  <si>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</si>
  <si>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</si>
  <si>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</si>
  <si>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</si>
  <si>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</si>
  <si>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</si>
  <si>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</si>
  <si>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</si>
  <si>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</si>
  <si>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</si>
  <si>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</si>
  <si>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</si>
  <si>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</si>
  <si>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</si>
  <si>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</si>
  <si>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</si>
  <si>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</si>
  <si>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</si>
  <si>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</si>
  <si>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</si>
  <si>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</si>
  <si>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</si>
  <si>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</si>
  <si>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</si>
  <si>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</si>
  <si>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</si>
  <si>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</si>
  <si>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</si>
  <si>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</si>
  <si>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</si>
  <si>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</si>
  <si>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</si>
  <si>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</si>
  <si>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</si>
  <si>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</si>
  <si>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</si>
  <si>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</si>
  <si>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</si>
  <si>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</si>
  <si>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</si>
  <si>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</si>
  <si>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</si>
  <si>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</si>
  <si>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</si>
  <si>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</si>
  <si>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</si>
  <si>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</si>
  <si>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</si>
  <si>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</si>
  <si>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</si>
  <si>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</si>
  <si>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</si>
  <si>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</si>
  <si>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</si>
  <si>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</si>
  <si>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</si>
  <si>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</si>
  <si>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</si>
  <si>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</si>
  <si>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</si>
  <si>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</si>
  <si>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</si>
  <si>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</si>
  <si>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</si>
  <si>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</si>
  <si>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</si>
  <si>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</si>
  <si>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</si>
  <si>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</si>
  <si>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</si>
  <si>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</si>
  <si>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</si>
  <si>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</si>
  <si>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</si>
  <si>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</si>
  <si>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</si>
  <si>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</si>
  <si>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</si>
  <si>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</si>
  <si>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</si>
  <si>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</si>
  <si>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</si>
  <si>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</si>
  <si>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</si>
  <si>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</si>
  <si>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</si>
  <si>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</si>
  <si>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</si>
  <si>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</si>
  <si>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</si>
  <si>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</si>
  <si>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</si>
  <si>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</si>
  <si>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</si>
  <si>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</si>
  <si>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</si>
  <si>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</si>
  <si>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</si>
  <si>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</si>
  <si>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</si>
  <si>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</si>
  <si>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</si>
  <si>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</si>
  <si>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</si>
  <si>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</si>
  <si>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</si>
  <si>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</si>
  <si>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</si>
  <si>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</si>
  <si>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</si>
  <si>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</si>
  <si>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</si>
  <si>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</si>
  <si>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</si>
  <si>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</si>
  <si>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</si>
  <si>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</si>
  <si>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</si>
  <si>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</si>
  <si>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</si>
  <si>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</si>
  <si>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</si>
  <si>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</si>
  <si>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</si>
  <si>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</si>
  <si>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</si>
  <si>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</si>
  <si>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</si>
  <si>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</si>
  <si>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</si>
  <si>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</si>
  <si>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</si>
  <si>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</si>
  <si>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</si>
  <si>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</si>
  <si>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</si>
  <si>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</si>
  <si>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</si>
  <si>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</si>
  <si>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</si>
  <si>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</si>
  <si>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</si>
  <si>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</si>
  <si>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</si>
  <si>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</si>
  <si>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</si>
  <si>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</si>
  <si>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</si>
  <si>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</si>
  <si>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</si>
  <si>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</si>
  <si>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</si>
  <si>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</si>
  <si>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</si>
  <si>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</si>
  <si>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</si>
  <si>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</si>
  <si>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</si>
  <si>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</si>
  <si>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</si>
  <si>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</si>
  <si>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</si>
  <si>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</si>
  <si>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</si>
  <si>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</si>
  <si>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</si>
  <si>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</si>
  <si>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</si>
  <si>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</si>
  <si>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</si>
  <si>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</si>
  <si>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</si>
  <si>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</si>
  <si>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</si>
  <si>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</si>
  <si>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</si>
  <si>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</si>
  <si>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</si>
  <si>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</si>
  <si>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</si>
  <si>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</si>
  <si>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</si>
  <si>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</si>
  <si>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</si>
  <si>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</si>
  <si>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</si>
  <si>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</si>
  <si>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</si>
  <si>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</si>
  <si>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</si>
  <si>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</si>
  <si>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</si>
  <si>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</si>
  <si>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</si>
  <si>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</si>
  <si>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</si>
  <si>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</si>
  <si>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</si>
  <si>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</si>
  <si>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</si>
  <si>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</si>
  <si>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</si>
  <si>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</si>
  <si>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</si>
  <si>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</si>
  <si>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</si>
  <si>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</si>
  <si>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</si>
  <si>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</si>
  <si>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</si>
  <si>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</si>
  <si>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</si>
  <si>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</si>
  <si>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</si>
  <si>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</si>
  <si>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</si>
  <si>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</si>
  <si>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</si>
  <si>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</si>
  <si>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</si>
  <si>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</si>
  <si>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</si>
  <si>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</si>
  <si>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</si>
  <si>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</si>
  <si>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</si>
  <si>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</si>
  <si>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</si>
  <si>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</si>
  <si>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</si>
  <si>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</si>
  <si>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</si>
  <si>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</si>
  <si>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</si>
  <si>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</si>
  <si>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</si>
  <si>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</si>
  <si>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</si>
  <si>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</si>
  <si>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</si>
  <si>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</si>
  <si>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</si>
  <si>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</si>
  <si>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</si>
  <si>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</si>
  <si>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</si>
  <si>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</si>
  <si>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</si>
  <si>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</si>
  <si>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</si>
  <si>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</si>
  <si>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</si>
  <si>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</si>
  <si>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</si>
  <si>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</si>
  <si>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</si>
  <si>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</si>
  <si>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</si>
  <si>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</si>
  <si>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</si>
  <si>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</si>
  <si>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</si>
  <si>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</si>
  <si>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</si>
  <si>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</si>
  <si>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</si>
  <si>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</si>
  <si>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</si>
  <si>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</si>
  <si>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</si>
  <si>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</si>
  <si>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</si>
  <si>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</si>
  <si>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</si>
  <si>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</si>
  <si>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</si>
  <si>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</si>
  <si>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</si>
  <si>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</si>
  <si>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</si>
  <si>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</si>
  <si>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</si>
  <si>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</si>
  <si>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</si>
  <si>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</si>
  <si>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</si>
  <si>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</si>
  <si>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</si>
  <si>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</si>
  <si>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</si>
  <si>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</si>
  <si>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</si>
  <si>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</si>
  <si>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</si>
  <si>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</si>
  <si>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</si>
  <si>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</si>
  <si>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</si>
  <si>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</si>
  <si>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</si>
  <si>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</si>
  <si>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</si>
  <si>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</si>
  <si>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</si>
  <si>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</si>
  <si>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</si>
  <si>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</si>
  <si>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</si>
  <si>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</si>
  <si>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</si>
  <si>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</si>
  <si>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</si>
  <si>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</si>
  <si>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</si>
  <si>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</si>
  <si>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</si>
  <si>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</si>
  <si>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</si>
  <si>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</si>
  <si>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</si>
  <si>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</si>
  <si>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</si>
  <si>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</si>
  <si>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</si>
  <si>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</si>
  <si>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</si>
  <si>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</si>
  <si>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</si>
  <si>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</si>
  <si>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</si>
  <si>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</si>
  <si>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</si>
  <si>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</si>
  <si>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</si>
  <si>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</si>
  <si>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</si>
  <si>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</si>
  <si>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</si>
  <si>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</si>
  <si>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</si>
  <si>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</si>
  <si>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</si>
  <si>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</si>
  <si>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</si>
  <si>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</si>
  <si>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</si>
  <si>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</si>
  <si>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</si>
  <si>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</si>
  <si>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</si>
  <si>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</si>
  <si>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</si>
  <si>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</si>
  <si>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</si>
  <si>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</si>
  <si>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</si>
  <si>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</si>
  <si>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</si>
  <si>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</si>
  <si>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</si>
  <si>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</si>
  <si>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</si>
  <si>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</si>
  <si>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</si>
  <si>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</si>
  <si>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</si>
  <si>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</si>
  <si>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</si>
  <si>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</si>
  <si>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</si>
  <si>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</si>
  <si>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</si>
  <si>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</si>
  <si>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</si>
  <si>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</si>
  <si>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</si>
  <si>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</si>
  <si>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</si>
  <si>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</si>
  <si>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</si>
  <si>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</si>
  <si>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</si>
  <si>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</si>
  <si>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</si>
  <si>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</si>
  <si>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</si>
  <si>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</si>
  <si>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</si>
  <si>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</si>
  <si>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</si>
  <si>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</si>
  <si>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</si>
  <si>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</si>
  <si>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</si>
  <si>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</si>
  <si>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</si>
  <si>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</si>
  <si>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</si>
  <si>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</si>
  <si>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</si>
  <si>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</si>
  <si>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</si>
  <si>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</si>
  <si>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</si>
  <si>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</si>
  <si>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</si>
  <si>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</si>
  <si>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</si>
  <si>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</si>
  <si>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</si>
  <si>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</si>
  <si>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</si>
  <si>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</si>
  <si>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</si>
  <si>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</si>
  <si>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</si>
  <si>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</si>
  <si>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</si>
  <si>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</si>
  <si>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</si>
  <si>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</si>
  <si>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</si>
  <si>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</si>
  <si>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</si>
  <si>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</si>
  <si>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</si>
  <si>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</si>
  <si>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</si>
  <si>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</si>
  <si>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</si>
  <si>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</si>
  <si>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</si>
  <si>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</si>
  <si>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</si>
  <si>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</si>
  <si>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</si>
  <si>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</si>
  <si>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</si>
  <si>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</si>
  <si>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</si>
  <si>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</si>
  <si>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</si>
  <si>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</si>
  <si>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</si>
  <si>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</si>
  <si>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</si>
  <si>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</si>
  <si>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</si>
  <si>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</si>
  <si>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</si>
  <si>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</si>
  <si>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</si>
  <si>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</si>
  <si>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</si>
  <si>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</si>
  <si>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</si>
  <si>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</si>
  <si>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</si>
  <si>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</si>
  <si>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</si>
  <si>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</si>
  <si>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</si>
  <si>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</si>
  <si>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</si>
  <si>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</si>
  <si>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</si>
  <si>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</si>
  <si>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</si>
  <si>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</si>
  <si>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</si>
  <si>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</si>
  <si>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</si>
  <si>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</si>
  <si>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</si>
  <si>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</si>
  <si>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</si>
  <si>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</si>
  <si>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</si>
  <si>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</si>
  <si>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</si>
  <si>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</si>
  <si>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</si>
  <si>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</si>
  <si>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</si>
  <si>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</si>
  <si>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</si>
  <si>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</si>
  <si>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</si>
  <si>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</si>
  <si>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</si>
  <si>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</si>
  <si>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</si>
  <si>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</si>
  <si>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</si>
  <si>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</si>
  <si>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</si>
  <si>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</si>
  <si>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</si>
  <si>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</si>
  <si>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</si>
  <si>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</si>
  <si>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</si>
  <si>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</si>
  <si>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</si>
  <si>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</si>
  <si>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</si>
  <si>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</si>
  <si>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</si>
  <si>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</si>
  <si>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</si>
  <si>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</si>
  <si>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</si>
  <si>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</si>
  <si>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</si>
  <si>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</si>
  <si>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</si>
  <si>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</si>
  <si>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</si>
  <si>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</si>
  <si>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</si>
  <si>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</si>
  <si>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</si>
  <si>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</si>
  <si>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</si>
  <si>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</si>
  <si>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</si>
  <si>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</si>
  <si>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</si>
  <si>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</si>
  <si>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</si>
  <si>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</si>
  <si>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</si>
  <si>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</si>
  <si>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</si>
  <si>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</si>
  <si>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</si>
  <si>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</si>
  <si>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</si>
  <si>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</si>
  <si>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</si>
  <si>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</si>
  <si>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</si>
  <si>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</si>
  <si>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</si>
  <si>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</si>
  <si>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</si>
  <si>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</si>
  <si>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</si>
  <si>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</si>
  <si>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</si>
  <si>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</si>
  <si>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</si>
  <si>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</si>
  <si>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</si>
  <si>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</si>
  <si>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</si>
  <si>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</si>
  <si>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</si>
  <si>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</si>
  <si>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</si>
  <si>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</si>
  <si>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</si>
  <si>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</si>
  <si>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</si>
  <si>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</si>
  <si>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</si>
  <si>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</si>
  <si>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</si>
  <si>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</si>
  <si>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</si>
  <si>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</si>
  <si>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</si>
  <si>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</si>
  <si>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</si>
  <si>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</si>
  <si>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</si>
  <si>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</si>
  <si>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</si>
  <si>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</si>
  <si>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</si>
  <si>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</si>
  <si>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</si>
  <si>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</si>
  <si>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</si>
  <si>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</si>
  <si>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</si>
  <si>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</si>
  <si>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</si>
  <si>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</si>
  <si>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</si>
  <si>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</si>
  <si>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</si>
  <si>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</si>
  <si>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</si>
  <si>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</si>
  <si>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</si>
  <si>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</si>
  <si>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</si>
  <si>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</si>
  <si>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</si>
  <si>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</si>
  <si>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</si>
  <si>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</si>
  <si>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</si>
  <si>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</si>
  <si>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</si>
  <si>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</si>
  <si>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</si>
  <si>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</si>
  <si>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</si>
  <si>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</si>
  <si>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</si>
  <si>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</si>
  <si>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</si>
  <si>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</si>
  <si>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</si>
  <si>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</si>
  <si>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</si>
  <si>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</si>
  <si>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</si>
  <si>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</si>
  <si>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</si>
  <si>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</si>
  <si>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</si>
  <si>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</si>
  <si>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</si>
  <si>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</si>
  <si>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</si>
  <si>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</si>
  <si>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</si>
  <si>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</si>
  <si>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</si>
  <si>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</si>
  <si>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</si>
  <si>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</si>
  <si>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</si>
  <si>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</si>
  <si>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</si>
  <si>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</si>
  <si>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</si>
  <si>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</si>
  <si>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</si>
  <si>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</si>
  <si>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</si>
  <si>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</si>
  <si>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</si>
  <si>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</si>
  <si>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</si>
  <si>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</si>
  <si>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</si>
  <si>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</si>
  <si>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</si>
  <si>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</si>
  <si>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</si>
  <si>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</si>
  <si>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</si>
  <si>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</si>
  <si>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</si>
  <si>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</si>
  <si>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</si>
  <si>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</si>
  <si>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</si>
  <si>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</si>
  <si>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</si>
  <si>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</si>
  <si>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</si>
  <si>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</si>
  <si>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</si>
  <si>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</si>
  <si>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</si>
  <si>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</si>
  <si>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</si>
  <si>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</si>
  <si>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</si>
  <si>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</si>
  <si>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</si>
  <si>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</si>
  <si>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</si>
  <si>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</si>
  <si>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</si>
  <si>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</si>
  <si>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</si>
  <si>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</si>
  <si>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</si>
  <si>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</si>
  <si>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</si>
  <si>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</si>
  <si>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</si>
  <si>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</si>
  <si>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</si>
  <si>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</si>
  <si>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</si>
  <si>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</si>
  <si>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</si>
  <si>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</si>
  <si>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</si>
  <si>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</si>
  <si>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</si>
  <si>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</si>
  <si>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</si>
  <si>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</si>
  <si>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</si>
  <si>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</si>
  <si>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</si>
  <si>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</si>
  <si>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</si>
  <si>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</si>
  <si>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</si>
  <si>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</si>
  <si>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</si>
  <si>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</si>
  <si>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</si>
  <si>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</si>
  <si>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</si>
  <si>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</si>
  <si>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</si>
  <si>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</si>
  <si>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</si>
  <si>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</si>
  <si>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</si>
  <si>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</si>
  <si>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</si>
  <si>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</si>
  <si>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</si>
  <si>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</si>
  <si>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</si>
  <si>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</si>
  <si>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</si>
  <si>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</si>
  <si>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</si>
  <si>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</si>
  <si>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</si>
  <si>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</si>
  <si>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</si>
  <si>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</si>
  <si>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</si>
  <si>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</si>
  <si>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</si>
  <si>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</si>
  <si>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</si>
  <si>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</si>
  <si>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</si>
  <si>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</si>
  <si>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</si>
  <si>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</si>
  <si>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</si>
  <si>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</si>
  <si>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</si>
  <si>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</si>
  <si>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</si>
  <si>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</si>
  <si>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</si>
  <si>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</si>
  <si>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</si>
  <si>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</si>
  <si>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</si>
  <si>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</si>
  <si>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</si>
  <si>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</si>
  <si>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</si>
  <si>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</si>
  <si>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</si>
  <si>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</si>
  <si>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</si>
  <si>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</si>
  <si>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</si>
  <si>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</si>
  <si>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</si>
  <si>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</si>
  <si>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</si>
  <si>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</si>
  <si>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</si>
  <si>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</si>
  <si>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</si>
  <si>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</si>
  <si>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</si>
  <si>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</si>
  <si>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</si>
  <si>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</si>
  <si>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</si>
  <si>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</si>
  <si>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</si>
  <si>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</si>
  <si>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</si>
  <si>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</si>
  <si>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</si>
  <si>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</si>
  <si>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</si>
  <si>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</si>
  <si>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</si>
  <si>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</si>
  <si>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</si>
  <si>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</si>
  <si>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</si>
  <si>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</si>
  <si>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</si>
  <si>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</si>
  <si>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</si>
  <si>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</si>
  <si>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</si>
  <si>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</si>
  <si>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</si>
  <si>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</si>
  <si>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</si>
  <si>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</si>
  <si>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</si>
  <si>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</si>
  <si>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</si>
  <si>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</si>
  <si>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</si>
  <si>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</si>
  <si>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</si>
  <si>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</si>
  <si>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</si>
  <si>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</si>
  <si>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</si>
  <si>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</si>
  <si>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</si>
  <si>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</si>
  <si>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</si>
  <si>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</si>
  <si>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</si>
  <si>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</si>
  <si>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</si>
  <si>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</si>
  <si>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</si>
  <si>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</si>
  <si>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</si>
  <si>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</si>
  <si>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</si>
  <si>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</si>
  <si>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</si>
  <si>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</si>
  <si>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</si>
  <si>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</si>
  <si>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</si>
  <si>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</si>
  <si>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</si>
  <si>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</si>
  <si>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</si>
  <si>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</si>
  <si>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</si>
  <si>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</si>
  <si>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</si>
  <si>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</si>
  <si>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</si>
  <si>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</si>
  <si>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</si>
  <si>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</si>
  <si>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</si>
  <si>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</si>
  <si>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</si>
  <si>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</si>
  <si>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</si>
  <si>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</si>
  <si>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</si>
  <si>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</si>
  <si>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</si>
  <si>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</si>
  <si>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</si>
  <si>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</si>
  <si>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</si>
  <si>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</si>
  <si>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</si>
  <si>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</si>
  <si>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</si>
  <si>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</si>
  <si>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</si>
  <si>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</si>
  <si>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</si>
  <si>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</si>
  <si>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</si>
  <si>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</si>
  <si>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</si>
  <si>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</si>
  <si>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</si>
  <si>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</si>
  <si>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</si>
  <si>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</si>
  <si>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</si>
  <si>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</si>
  <si>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</si>
  <si>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</si>
  <si>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</si>
  <si>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</si>
  <si>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</si>
  <si>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</si>
  <si>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</si>
  <si>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</si>
  <si>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</si>
  <si>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</si>
  <si>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</si>
  <si>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</si>
  <si>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</si>
  <si>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</si>
  <si>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</si>
  <si>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</si>
  <si>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</si>
  <si>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</si>
  <si>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</si>
  <si>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</si>
  <si>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</si>
  <si>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</si>
  <si>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</si>
  <si>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</si>
  <si>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</si>
  <si>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</si>
  <si>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</si>
  <si>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</si>
  <si>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</si>
  <si>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</si>
  <si>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</si>
  <si>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</si>
  <si>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</si>
  <si>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</si>
  <si>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</si>
  <si>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</si>
  <si>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</si>
  <si>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</si>
  <si>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</si>
  <si>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</si>
  <si>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</si>
  <si>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</si>
  <si>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</si>
  <si>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</si>
  <si>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</si>
  <si>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</si>
  <si>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</si>
  <si>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</si>
  <si>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</si>
  <si>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</si>
  <si>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</si>
  <si>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</si>
  <si>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</si>
  <si>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</si>
  <si>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</si>
  <si>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</si>
  <si>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</si>
  <si>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</si>
  <si>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</si>
  <si>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</si>
  <si>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</si>
  <si>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</si>
  <si>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</si>
  <si>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</si>
  <si>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</si>
  <si>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</si>
  <si>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</si>
  <si>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</si>
  <si>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</si>
  <si>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</si>
  <si>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</si>
  <si>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</si>
  <si>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</si>
  <si>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</si>
  <si>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</si>
  <si>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</si>
  <si>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</si>
  <si>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</si>
  <si>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</si>
  <si>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</si>
  <si>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</si>
  <si>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</si>
  <si>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</si>
  <si>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</si>
  <si>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</si>
  <si>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</si>
  <si>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</si>
  <si>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</si>
  <si>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</si>
  <si>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</si>
  <si>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</si>
  <si>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</si>
  <si>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</si>
  <si>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</si>
  <si>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</si>
  <si>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</si>
  <si>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</si>
  <si>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</si>
  <si>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</si>
  <si>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</si>
  <si>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</si>
  <si>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</si>
  <si>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</si>
  <si>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</si>
  <si>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</si>
  <si>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</si>
  <si>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</si>
  <si>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</si>
  <si>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</si>
  <si>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</si>
  <si>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</si>
  <si>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</si>
  <si>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</si>
  <si>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</si>
  <si>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</si>
  <si>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</si>
  <si>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</si>
  <si>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</si>
  <si>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</si>
  <si>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</si>
  <si>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</si>
  <si>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</si>
  <si>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</si>
  <si>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</si>
  <si>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</si>
  <si>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</si>
  <si>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</si>
  <si>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</si>
  <si>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</si>
  <si>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</si>
  <si>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</si>
  <si>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</si>
  <si>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</si>
  <si>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</si>
  <si>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</si>
  <si>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</si>
  <si>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</si>
  <si>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</si>
  <si>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</si>
  <si>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</si>
  <si>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</si>
  <si>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</si>
  <si>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</si>
  <si>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</si>
  <si>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</si>
  <si>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</si>
  <si>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</si>
  <si>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</si>
  <si>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</si>
  <si>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</si>
  <si>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</si>
  <si>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</si>
  <si>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</si>
  <si>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</si>
  <si>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</si>
  <si>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</si>
  <si>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</si>
  <si>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</si>
  <si>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</si>
  <si>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</si>
  <si>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</si>
  <si>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</si>
  <si>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</si>
  <si>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</si>
  <si>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</si>
  <si>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</si>
  <si>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</si>
  <si>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</si>
  <si>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</si>
  <si>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</si>
  <si>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</si>
  <si>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</si>
  <si>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</si>
  <si>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</si>
  <si>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</si>
  <si>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</si>
  <si>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</si>
  <si>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</si>
  <si>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</si>
  <si>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</si>
  <si>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</si>
  <si>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</si>
  <si>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</si>
  <si>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</si>
  <si>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</si>
  <si>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</si>
  <si>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</si>
  <si>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</si>
  <si>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</si>
  <si>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</si>
  <si>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</si>
  <si>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</si>
  <si>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</si>
  <si>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</si>
  <si>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</si>
  <si>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</si>
  <si>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</si>
  <si>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</si>
  <si>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</si>
  <si>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</si>
  <si>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</si>
  <si>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</si>
  <si>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</si>
  <si>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</si>
  <si>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</si>
  <si>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</si>
  <si>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</si>
  <si>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</si>
  <si>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</si>
  <si>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</si>
  <si>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</si>
  <si>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</si>
  <si>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</si>
  <si>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</si>
  <si>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</si>
  <si>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</si>
  <si>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</si>
  <si>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</si>
  <si>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</si>
  <si>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</si>
  <si>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</si>
  <si>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</si>
  <si>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</si>
  <si>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</si>
  <si>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</si>
  <si>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</si>
  <si>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</si>
  <si>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</si>
  <si>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</si>
  <si>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</si>
  <si>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</si>
  <si>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</si>
  <si>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</si>
  <si>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</si>
  <si>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</si>
  <si>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</si>
  <si>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</si>
  <si>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</si>
  <si>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</si>
  <si>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</si>
  <si>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</si>
  <si>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</si>
  <si>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</si>
  <si>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</si>
  <si>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</si>
  <si>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</si>
  <si>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</si>
  <si>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</si>
  <si>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</si>
  <si>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</si>
  <si>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</si>
  <si>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</si>
  <si>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</si>
  <si>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</si>
  <si>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</si>
  <si>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</si>
  <si>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</si>
  <si>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</si>
  <si>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</si>
  <si>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</si>
  <si>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</si>
  <si>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</si>
  <si>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</si>
  <si>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</si>
  <si>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</si>
  <si>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</si>
  <si>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</si>
  <si>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</si>
  <si>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</si>
  <si>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</si>
  <si>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</si>
  <si>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</si>
  <si>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</si>
  <si>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</si>
  <si>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</si>
  <si>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</si>
  <si>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</si>
  <si>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</si>
  <si>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</si>
  <si>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</si>
  <si>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</si>
  <si>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</si>
  <si>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</si>
  <si>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</si>
  <si>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</si>
  <si>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</si>
  <si>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</si>
  <si>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</si>
  <si>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</si>
  <si>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</si>
  <si>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</si>
  <si>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</si>
  <si>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</si>
  <si>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</si>
  <si>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</si>
  <si>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</si>
  <si>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</si>
  <si>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</si>
  <si>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</si>
  <si>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</si>
  <si>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</si>
  <si>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</si>
  <si>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</si>
  <si>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</si>
  <si>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</si>
  <si>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</si>
  <si>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</si>
  <si>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</si>
  <si>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</si>
  <si>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</si>
  <si>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</si>
  <si>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</si>
  <si>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</si>
  <si>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</si>
  <si>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</si>
  <si>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</si>
  <si>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</si>
  <si>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</si>
  <si>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</si>
  <si>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</si>
  <si>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</si>
  <si>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</si>
  <si>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</si>
  <si>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</si>
  <si>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</si>
  <si>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</si>
  <si>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</si>
  <si>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</si>
  <si>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</si>
  <si>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</si>
  <si>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</si>
  <si>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</si>
  <si>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</si>
  <si>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</si>
  <si>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</si>
  <si>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</si>
  <si>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</si>
  <si>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</si>
  <si>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</si>
  <si>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</si>
  <si>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</si>
  <si>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</si>
  <si>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</si>
  <si>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</si>
  <si>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</si>
  <si>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</si>
  <si>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</si>
  <si>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</si>
  <si>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</si>
  <si>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</si>
  <si>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</si>
  <si>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</si>
  <si>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</si>
  <si>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</si>
  <si>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</si>
  <si>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</si>
  <si>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</si>
  <si>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</si>
  <si>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</si>
  <si>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</si>
  <si>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</si>
  <si>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</si>
  <si>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</si>
  <si>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</si>
  <si>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</si>
  <si>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</si>
  <si>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</si>
  <si>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</si>
  <si>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</si>
  <si>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</si>
  <si>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</si>
  <si>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</si>
  <si>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</si>
  <si>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</si>
  <si>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</si>
  <si>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</si>
  <si>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</si>
  <si>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</si>
  <si>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</si>
  <si>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</si>
  <si>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</si>
  <si>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</si>
  <si>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</si>
  <si>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</si>
  <si>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</si>
  <si>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</si>
  <si>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</si>
  <si>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</si>
  <si>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</si>
  <si>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</si>
  <si>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</si>
  <si>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</si>
  <si>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</si>
  <si>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</si>
  <si>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</si>
  <si>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</si>
  <si>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</si>
  <si>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</si>
  <si>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</si>
  <si>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</si>
  <si>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</si>
  <si>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</si>
  <si>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</si>
  <si>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</si>
  <si>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</si>
  <si>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</si>
  <si>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</si>
  <si>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</si>
  <si>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</si>
  <si>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</si>
  <si>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</si>
  <si>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</si>
  <si>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</si>
  <si>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</si>
  <si>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</si>
  <si>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</si>
  <si>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</si>
  <si>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</si>
  <si>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</si>
  <si>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</si>
  <si>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</si>
  <si>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</si>
  <si>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</si>
  <si>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</si>
  <si>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</si>
  <si>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</si>
  <si>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</si>
  <si>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</si>
  <si>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</si>
  <si>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</si>
  <si>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</si>
  <si>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</si>
  <si>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</si>
  <si>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</si>
  <si>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</si>
  <si>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</si>
  <si>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</si>
  <si>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</si>
  <si>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</si>
  <si>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</si>
  <si>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</si>
  <si>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</si>
  <si>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</si>
  <si>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</si>
  <si>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</si>
  <si>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</si>
  <si>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</si>
  <si>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</si>
  <si>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</si>
  <si>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</si>
  <si>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</si>
  <si>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</si>
  <si>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</si>
  <si>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</si>
  <si>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</si>
  <si>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</si>
  <si>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</si>
  <si>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</si>
  <si>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</si>
  <si>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</si>
  <si>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</si>
  <si>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</si>
  <si>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</si>
  <si>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</si>
  <si>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</si>
  <si>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</si>
  <si>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</si>
  <si>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</si>
  <si>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</si>
  <si>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</si>
  <si>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</si>
  <si>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</si>
  <si>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</si>
  <si>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</si>
  <si>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</si>
  <si>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</si>
  <si>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</si>
  <si>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</si>
  <si>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</si>
  <si>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</si>
  <si>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</si>
  <si>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</si>
  <si>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</si>
  <si>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</si>
  <si>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</si>
  <si>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</si>
  <si>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</si>
  <si>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</si>
  <si>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</si>
  <si>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</si>
  <si>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</si>
  <si>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</si>
  <si>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</si>
  <si>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</si>
  <si>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</si>
  <si>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</si>
  <si>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</si>
  <si>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</si>
  <si>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</si>
  <si>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</si>
  <si>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</si>
  <si>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</si>
  <si>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</si>
  <si>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</si>
  <si>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</si>
  <si>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</si>
  <si>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</si>
  <si>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</si>
  <si>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</si>
  <si>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</si>
  <si>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</si>
  <si>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</si>
  <si>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</si>
  <si>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</si>
  <si>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</si>
  <si>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</si>
  <si>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</si>
  <si>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</si>
  <si>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</si>
  <si>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</si>
  <si>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</si>
  <si>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</si>
  <si>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</si>
  <si>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</si>
  <si>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</si>
  <si>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</si>
  <si>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</si>
  <si>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</si>
  <si>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</si>
  <si>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</si>
  <si>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</si>
  <si>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</si>
  <si>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</si>
  <si>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</si>
  <si>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</si>
  <si>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</si>
  <si>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</si>
  <si>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</si>
  <si>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</si>
  <si>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</si>
  <si>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</si>
  <si>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</si>
  <si>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</si>
  <si>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</si>
  <si>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</si>
  <si>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</si>
  <si>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</si>
  <si>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</si>
  <si>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</si>
  <si>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</si>
  <si>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</si>
  <si>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</si>
  <si>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</si>
  <si>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</si>
  <si>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</si>
  <si>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</si>
  <si>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</si>
  <si>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</si>
  <si>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</si>
  <si>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</si>
  <si>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</si>
  <si>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</si>
  <si>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</si>
  <si>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</si>
  <si>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</si>
  <si>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</si>
  <si>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</si>
  <si>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</si>
  <si>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</si>
  <si>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</si>
  <si>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</si>
  <si>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</si>
  <si>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</si>
  <si>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</si>
  <si>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</si>
  <si>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</si>
  <si>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</si>
  <si>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</si>
  <si>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</si>
  <si>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</si>
  <si>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</si>
  <si>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</si>
  <si>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</si>
  <si>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</si>
  <si>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</si>
  <si>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</si>
  <si>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</si>
  <si>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</si>
  <si>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</si>
  <si>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</si>
  <si>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</si>
  <si>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</si>
  <si>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</si>
  <si>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</si>
  <si>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</si>
  <si>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</si>
  <si>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</si>
  <si>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</si>
  <si>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</si>
  <si>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</si>
  <si>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</si>
  <si>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</si>
  <si>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</si>
  <si>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</si>
  <si>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</si>
  <si>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</si>
  <si>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</si>
  <si>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</si>
  <si>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</si>
  <si>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</si>
  <si>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</si>
  <si>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</si>
  <si>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</si>
  <si>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</si>
  <si>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</si>
  <si>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</si>
  <si>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</si>
  <si>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</si>
  <si>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</si>
  <si>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</si>
  <si>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</si>
  <si>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</si>
  <si>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</si>
  <si>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</si>
  <si>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</si>
  <si>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</si>
  <si>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</si>
  <si>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</si>
  <si>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</si>
  <si>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</si>
  <si>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</si>
  <si>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</si>
  <si>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</si>
  <si>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</si>
  <si>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</si>
  <si>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</si>
  <si>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</si>
  <si>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</si>
  <si>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</si>
  <si>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</si>
  <si>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</si>
  <si>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</si>
  <si>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</si>
  <si>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</si>
  <si>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</si>
  <si>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</si>
  <si>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</si>
  <si>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</si>
  <si>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</si>
  <si>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</si>
  <si>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</si>
  <si>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</si>
  <si>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</si>
  <si>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</si>
  <si>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</si>
  <si>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</si>
  <si>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</si>
  <si>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</si>
  <si>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</si>
  <si>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</si>
  <si>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</si>
  <si>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</si>
  <si>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</si>
  <si>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</si>
  <si>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</si>
  <si>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</si>
  <si>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</si>
  <si>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</si>
  <si>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</si>
  <si>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</si>
  <si>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</si>
  <si>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</si>
  <si>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</si>
  <si>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</si>
  <si>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</si>
  <si>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</si>
  <si>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</si>
  <si>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</si>
  <si>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</si>
  <si>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</si>
  <si>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</si>
  <si>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</si>
  <si>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</si>
  <si>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</si>
  <si>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</si>
  <si>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</si>
  <si>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</si>
  <si>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</si>
  <si>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</si>
  <si>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</si>
  <si>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</si>
  <si>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</si>
  <si>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</si>
  <si>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</si>
  <si>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</si>
  <si>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</si>
  <si>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</si>
  <si>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</si>
  <si>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</si>
  <si>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</si>
  <si>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</si>
  <si>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</si>
  <si>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</si>
  <si>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</si>
  <si>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</si>
  <si>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</si>
  <si>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</si>
  <si>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</si>
  <si>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</si>
  <si>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</si>
  <si>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</si>
  <si>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</si>
  <si>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</si>
  <si>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</si>
  <si>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</si>
  <si>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</si>
  <si>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</si>
  <si>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</si>
  <si>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</si>
  <si>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</si>
  <si>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</si>
  <si>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</si>
  <si>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</si>
  <si>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</si>
  <si>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</si>
  <si>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</si>
  <si>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</si>
  <si>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</si>
  <si>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</si>
  <si>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</si>
  <si>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</si>
  <si>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</si>
  <si>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</si>
  <si>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</si>
  <si>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</si>
  <si>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</si>
  <si>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</si>
  <si>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</si>
  <si>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</si>
  <si>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</si>
  <si>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</si>
  <si>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</si>
  <si>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</si>
  <si>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</si>
  <si>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</si>
  <si>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</si>
  <si>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</si>
  <si>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</si>
  <si>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</si>
  <si>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</si>
  <si>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</si>
  <si>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</si>
  <si>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</si>
  <si>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</si>
  <si>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</si>
  <si>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</si>
  <si>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</si>
  <si>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</si>
  <si>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</si>
  <si>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</si>
  <si>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</si>
  <si>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</si>
  <si>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</si>
  <si>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</si>
  <si>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</si>
  <si>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</si>
  <si>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</si>
  <si>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</si>
  <si>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</si>
  <si>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</si>
  <si>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</si>
  <si>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</si>
  <si>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</si>
  <si>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</si>
  <si>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</si>
  <si>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</si>
  <si>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</si>
  <si>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</si>
  <si>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</si>
  <si>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</si>
  <si>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</si>
  <si>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</si>
  <si>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</si>
  <si>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</si>
  <si>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</si>
  <si>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</si>
  <si>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</si>
  <si>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</si>
  <si>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</si>
  <si>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</si>
  <si>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</si>
  <si>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</si>
  <si>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</si>
  <si>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</si>
  <si>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</si>
  <si>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</si>
  <si>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</si>
  <si>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</si>
  <si>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</si>
  <si>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</si>
  <si>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</si>
  <si>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</si>
  <si>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</si>
  <si>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</si>
  <si>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</si>
  <si>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</si>
  <si>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</si>
  <si>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</si>
  <si>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</si>
  <si>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</si>
  <si>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</si>
  <si>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</si>
  <si>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</si>
  <si>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</si>
  <si>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</si>
  <si>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</si>
  <si>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</si>
  <si>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</si>
  <si>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</si>
  <si>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</si>
  <si>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</si>
  <si>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</si>
  <si>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</si>
  <si>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</si>
  <si>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</si>
  <si>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</si>
  <si>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</si>
  <si>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</si>
  <si>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</si>
  <si>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</si>
  <si>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</si>
  <si>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</si>
  <si>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</si>
  <si>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</si>
  <si>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</si>
  <si>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</si>
  <si>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</si>
  <si>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</si>
  <si>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</si>
  <si>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</si>
  <si>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</si>
  <si>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</si>
  <si>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</si>
  <si>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</si>
  <si>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</si>
  <si>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</si>
  <si>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</si>
  <si>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</si>
  <si>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</si>
  <si>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</si>
  <si>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</si>
  <si>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</si>
  <si>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</si>
  <si>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</si>
  <si>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</si>
  <si>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</si>
  <si>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</si>
  <si>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</si>
  <si>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</si>
  <si>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</si>
  <si>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</si>
  <si>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</si>
  <si>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</si>
  <si>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</si>
  <si>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</si>
  <si>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</si>
  <si>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</si>
  <si>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</si>
  <si>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</si>
  <si>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</si>
  <si>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</si>
  <si>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</si>
  <si>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</si>
  <si>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</si>
  <si>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</si>
  <si>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</si>
  <si>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</si>
  <si>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</si>
  <si>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</si>
  <si>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</si>
  <si>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</si>
  <si>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</si>
  <si>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</si>
  <si>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</si>
  <si>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</si>
  <si>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</si>
  <si>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</si>
  <si>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</si>
  <si>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</si>
  <si>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</si>
  <si>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</si>
  <si>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</si>
  <si>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</si>
  <si>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</si>
  <si>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</si>
  <si>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</si>
  <si>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</si>
  <si>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</si>
  <si>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</si>
  <si>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</si>
  <si>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</si>
  <si>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</si>
  <si>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</si>
  <si>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</si>
  <si>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</si>
  <si>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</si>
  <si>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</si>
  <si>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</si>
  <si>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</si>
  <si>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</si>
  <si>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</si>
  <si>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</si>
  <si>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</si>
  <si>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</si>
  <si>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</si>
  <si>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</si>
  <si>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</si>
  <si>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</si>
  <si>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</si>
  <si>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</si>
  <si>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</si>
  <si>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</si>
  <si>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</si>
  <si>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</si>
  <si>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</si>
  <si>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</si>
  <si>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</si>
  <si>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</si>
  <si>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</si>
  <si>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</si>
  <si>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</si>
  <si>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</si>
  <si>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</si>
  <si>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</si>
  <si>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</si>
  <si>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</si>
  <si>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</si>
  <si>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</si>
  <si>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</si>
  <si>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</si>
  <si>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</si>
  <si>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</si>
  <si>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</si>
  <si>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</si>
  <si>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</si>
  <si>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</si>
  <si>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</si>
  <si>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</si>
  <si>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</si>
  <si>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</si>
  <si>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</si>
  <si>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</si>
  <si>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</si>
  <si>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</si>
  <si>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</si>
  <si>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</si>
  <si>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</si>
  <si>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</si>
  <si>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</si>
  <si>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</si>
  <si>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</si>
  <si>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</si>
  <si>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</si>
  <si>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</si>
  <si>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</si>
  <si>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</si>
  <si>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</si>
  <si>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</si>
  <si>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</si>
  <si>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</si>
  <si>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</si>
  <si>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</si>
  <si>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</si>
  <si>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</si>
  <si>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</si>
  <si>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</si>
  <si>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</si>
  <si>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</si>
  <si>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</si>
  <si>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</si>
  <si>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</si>
  <si>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</si>
  <si>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</si>
  <si>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</si>
  <si>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</si>
  <si>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</si>
  <si>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</si>
  <si>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</si>
  <si>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</si>
  <si>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</si>
  <si>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</si>
  <si>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</si>
  <si>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</si>
  <si>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</si>
  <si>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</si>
  <si>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</si>
  <si>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</si>
  <si>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</si>
  <si>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</si>
  <si>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</si>
  <si>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</si>
  <si>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</si>
  <si>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</si>
  <si>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</si>
  <si>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</si>
  <si>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</si>
  <si>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</si>
  <si>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</si>
  <si>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</si>
  <si>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</si>
  <si>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</si>
  <si>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</si>
  <si>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</si>
  <si>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</si>
  <si>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</si>
  <si>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</si>
  <si>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</si>
  <si>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</si>
  <si>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</si>
  <si>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</si>
  <si>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</si>
  <si>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</si>
  <si>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</si>
  <si>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</si>
  <si>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</si>
  <si>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</si>
  <si>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</si>
  <si>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</si>
  <si>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</si>
  <si>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</si>
  <si>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</si>
  <si>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</si>
  <si>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</si>
  <si>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</si>
  <si>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</si>
  <si>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</si>
  <si>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</si>
  <si>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</si>
  <si>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</si>
  <si>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</si>
  <si>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</si>
  <si>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</si>
  <si>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</si>
  <si>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</si>
  <si>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</si>
  <si>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</si>
  <si>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</si>
  <si>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</si>
  <si>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</si>
  <si>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</si>
  <si>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</si>
  <si>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</si>
  <si>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</si>
  <si>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</si>
  <si>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</si>
  <si>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</si>
  <si>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</si>
  <si>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</si>
  <si>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</si>
  <si>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</si>
  <si>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</si>
  <si>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</si>
  <si>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</si>
  <si>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</si>
  <si>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</si>
  <si>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</si>
  <si>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</si>
  <si>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</si>
  <si>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</si>
  <si>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</si>
  <si>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</si>
  <si>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</si>
  <si>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</si>
  <si>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</si>
  <si>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</si>
  <si>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</si>
  <si>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</si>
  <si>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</si>
  <si>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</si>
  <si>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</si>
  <si>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</si>
  <si>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</si>
  <si>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</si>
  <si>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</si>
  <si>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</si>
  <si>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</si>
  <si>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</si>
  <si>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</si>
  <si>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</si>
  <si>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</si>
  <si>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</si>
  <si>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</si>
  <si>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</si>
  <si>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</si>
  <si>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</si>
  <si>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</si>
  <si>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</si>
  <si>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</si>
  <si>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</si>
  <si>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</si>
  <si>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</si>
  <si>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</si>
  <si>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</si>
  <si>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</si>
  <si>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</si>
  <si>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</si>
  <si>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</si>
  <si>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</si>
  <si>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</si>
  <si>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</si>
  <si>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</si>
  <si>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</si>
  <si>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</si>
  <si>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</si>
  <si>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</si>
  <si>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</si>
  <si>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</si>
  <si>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</si>
  <si>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</si>
  <si>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</si>
  <si>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</si>
  <si>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</si>
  <si>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</si>
  <si>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</si>
  <si>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</si>
  <si>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</si>
  <si>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</si>
  <si>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</si>
  <si>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</si>
  <si>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</si>
  <si>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</si>
  <si>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</si>
  <si>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</si>
  <si>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</si>
  <si>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</si>
  <si>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</si>
  <si>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</si>
  <si>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</si>
  <si>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</si>
  <si>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</si>
  <si>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</si>
  <si>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</si>
  <si>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</si>
  <si>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</si>
  <si>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</si>
  <si>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</si>
  <si>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</si>
  <si>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</si>
  <si>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</si>
  <si>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</si>
  <si>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</si>
  <si>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</si>
  <si>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</si>
  <si>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</si>
  <si>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</si>
  <si>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</si>
  <si>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</si>
  <si>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</si>
  <si>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</si>
  <si>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</si>
  <si>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</si>
  <si>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</si>
  <si>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</si>
  <si>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</si>
  <si>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</si>
  <si>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</si>
  <si>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</si>
  <si>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</si>
  <si>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</si>
  <si>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</si>
  <si>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</si>
  <si>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</si>
  <si>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</si>
  <si>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</si>
  <si>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</si>
  <si>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</si>
  <si>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</si>
  <si>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</si>
  <si>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</si>
  <si>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</si>
  <si>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</si>
  <si>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</si>
  <si>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</si>
  <si>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</si>
  <si>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</si>
  <si>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</si>
  <si>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</si>
  <si>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</si>
  <si>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</si>
  <si>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</si>
  <si>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</si>
  <si>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</si>
  <si>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</si>
  <si>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</si>
  <si>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</si>
  <si>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</si>
  <si>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</si>
  <si>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</si>
  <si>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</si>
  <si>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</si>
  <si>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</si>
  <si>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</si>
  <si>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</si>
  <si>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</si>
  <si>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</si>
  <si>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</si>
  <si>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</si>
  <si>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</si>
  <si>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</si>
  <si>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</si>
  <si>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</si>
  <si>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</si>
  <si>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</si>
  <si>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</si>
  <si>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</si>
  <si>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</si>
  <si>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</si>
  <si>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</si>
  <si>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</si>
  <si>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</si>
  <si>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</si>
  <si>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</si>
  <si>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</si>
  <si>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</si>
  <si>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</si>
  <si>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</si>
  <si>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</si>
  <si>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</si>
  <si>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</si>
  <si>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</si>
  <si>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</si>
  <si>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</si>
  <si>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</si>
  <si>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</si>
  <si>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</si>
  <si>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</si>
  <si>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</si>
  <si>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</si>
  <si>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</si>
  <si>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</si>
  <si>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</si>
  <si>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</si>
  <si>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</si>
  <si>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</si>
  <si>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</si>
  <si>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</si>
  <si>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</si>
  <si>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</si>
  <si>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</si>
  <si>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</si>
  <si>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</si>
  <si>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</si>
  <si>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</si>
  <si>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</si>
  <si>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</si>
  <si>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</si>
  <si>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</si>
  <si>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</si>
  <si>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</si>
  <si>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</si>
  <si>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</si>
  <si>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</si>
  <si>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</si>
  <si>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</si>
  <si>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</si>
  <si>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</si>
  <si>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</si>
  <si>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</si>
  <si>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</si>
  <si>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</si>
  <si>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</si>
  <si>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</si>
  <si>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</si>
  <si>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</si>
  <si>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</si>
  <si>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</si>
  <si>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</si>
  <si>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</si>
  <si>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</si>
  <si>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</si>
  <si>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</si>
  <si>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</si>
  <si>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</si>
  <si>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</si>
  <si>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</si>
  <si>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</si>
  <si>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</si>
  <si>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</si>
  <si>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</si>
  <si>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</si>
  <si>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</si>
  <si>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</si>
  <si>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</si>
  <si>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</si>
  <si>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</si>
  <si>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</si>
  <si>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</si>
  <si>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</si>
  <si>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</si>
  <si>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</si>
  <si>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</si>
  <si>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</si>
  <si>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</si>
  <si>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</si>
  <si>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</si>
  <si>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</si>
  <si>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</si>
  <si>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</si>
  <si>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</si>
  <si>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</si>
  <si>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</si>
  <si>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</si>
  <si>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</si>
  <si>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</si>
  <si>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</si>
  <si>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</si>
  <si>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</si>
  <si>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</si>
  <si>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</si>
  <si>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</si>
  <si>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</si>
  <si>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</si>
  <si>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</si>
  <si>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</si>
  <si>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</si>
  <si>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</si>
  <si>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</si>
  <si>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</si>
  <si>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</si>
  <si>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</si>
  <si>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</si>
  <si>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</si>
  <si>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</si>
  <si>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</si>
  <si>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</si>
  <si>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</si>
  <si>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</si>
  <si>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</si>
  <si>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</si>
  <si>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</si>
  <si>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</si>
  <si>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</si>
  <si>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</si>
  <si>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</si>
  <si>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</si>
  <si>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</si>
  <si>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</si>
  <si>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</si>
  <si>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</si>
  <si>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</si>
  <si>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</si>
  <si>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</si>
  <si>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</si>
  <si>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</si>
  <si>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</si>
  <si>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</si>
  <si>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</si>
  <si>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</si>
  <si>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</si>
  <si>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</si>
  <si>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</si>
  <si>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</si>
  <si>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</si>
  <si>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</si>
  <si>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</si>
  <si>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</si>
  <si>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</si>
  <si>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</si>
  <si>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</si>
  <si>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</si>
  <si>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</si>
  <si>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</si>
  <si>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</si>
  <si>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</si>
  <si>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</si>
  <si>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</si>
  <si>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</si>
  <si>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</si>
  <si>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</si>
  <si>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</si>
  <si>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</si>
  <si>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</si>
  <si>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</si>
  <si>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</si>
  <si>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</si>
  <si>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</si>
  <si>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</si>
  <si>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</si>
  <si>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</si>
  <si>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</si>
  <si>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</si>
  <si>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</si>
  <si>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</si>
  <si>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</si>
  <si>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</si>
  <si>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</si>
  <si>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</si>
  <si>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</si>
  <si>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</si>
  <si>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</si>
  <si>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</si>
  <si>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</si>
  <si>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</si>
  <si>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</si>
  <si>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</si>
  <si>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</si>
  <si>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</si>
  <si>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</si>
  <si>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</si>
  <si>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</si>
  <si>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</si>
  <si>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</si>
  <si>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</si>
  <si>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</si>
  <si>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</si>
  <si>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</si>
  <si>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</si>
  <si>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</si>
  <si>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</si>
  <si>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</si>
  <si>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</si>
  <si>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</si>
  <si>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</si>
  <si>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</si>
  <si>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</si>
  <si>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</si>
  <si>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</si>
  <si>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</si>
  <si>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</si>
  <si>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</si>
  <si>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</si>
  <si>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</si>
  <si>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</si>
  <si>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</si>
  <si>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</si>
  <si>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</si>
  <si>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</si>
  <si>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</si>
  <si>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</si>
  <si>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</si>
  <si>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</si>
  <si>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</si>
  <si>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</si>
  <si>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</si>
  <si>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</si>
  <si>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</si>
  <si>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</si>
  <si>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</si>
  <si>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</si>
  <si>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</si>
  <si>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</si>
  <si>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</si>
  <si>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</si>
  <si>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</si>
  <si>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</si>
  <si>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</si>
  <si>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</si>
  <si>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</si>
  <si>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</si>
  <si>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</si>
  <si>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</si>
  <si>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</si>
  <si>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</si>
  <si>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</si>
  <si>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</si>
  <si>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</si>
  <si>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</si>
  <si>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</si>
  <si>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</si>
  <si>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</si>
  <si>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</si>
  <si>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</si>
  <si>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</si>
  <si>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</si>
  <si>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</si>
  <si>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</si>
  <si>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</si>
  <si>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</si>
  <si>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</si>
  <si>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</si>
  <si>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</si>
  <si>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</si>
  <si>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</si>
  <si>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</si>
  <si>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</si>
  <si>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</si>
  <si>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</si>
  <si>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</si>
  <si>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</si>
  <si>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</si>
  <si>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</si>
  <si>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</si>
  <si>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</si>
  <si>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</si>
  <si>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</si>
  <si>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</si>
  <si>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</si>
  <si>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</si>
  <si>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</si>
  <si>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</si>
  <si>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</si>
  <si>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</si>
  <si>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</si>
  <si>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</si>
  <si>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</si>
  <si>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</si>
  <si>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</si>
  <si>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</si>
  <si>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</si>
  <si>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</si>
  <si>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</si>
  <si>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</si>
  <si>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</si>
  <si>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</si>
  <si>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</si>
  <si>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</si>
  <si>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</si>
  <si>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</si>
  <si>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</si>
  <si>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</si>
  <si>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</si>
  <si>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</si>
  <si>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</si>
  <si>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</si>
  <si>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</si>
  <si>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</si>
  <si>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</si>
  <si>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</si>
  <si>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</si>
  <si>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</si>
  <si>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</si>
  <si>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</si>
  <si>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</si>
  <si>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</si>
  <si>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</si>
  <si>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</si>
  <si>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</si>
  <si>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</si>
  <si>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</si>
  <si>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</si>
  <si>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</si>
  <si>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</si>
  <si>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</si>
  <si>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</si>
  <si>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</si>
  <si>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</si>
  <si>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</si>
  <si>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</si>
  <si>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</si>
  <si>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</si>
  <si>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</si>
  <si>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</si>
  <si>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</si>
  <si>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</si>
  <si>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</si>
  <si>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</si>
  <si>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</si>
  <si>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</si>
  <si>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</si>
  <si>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</si>
  <si>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</si>
  <si>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</si>
  <si>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</si>
  <si>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</si>
  <si>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</si>
  <si>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</si>
  <si>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</si>
  <si>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</si>
  <si>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</si>
  <si>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</si>
  <si>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</si>
  <si>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</si>
  <si>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</si>
  <si>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</si>
  <si>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</si>
  <si>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</si>
  <si>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</si>
  <si>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</si>
  <si>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</si>
  <si>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</si>
  <si>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</si>
  <si>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</si>
  <si>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</si>
  <si>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</si>
  <si>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</si>
  <si>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</si>
  <si>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</si>
  <si>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</si>
  <si>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</si>
  <si>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</si>
  <si>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</si>
  <si>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</si>
  <si>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</si>
  <si>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</si>
  <si>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</si>
  <si>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</si>
  <si>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</si>
  <si>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</si>
  <si>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</si>
  <si>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</si>
  <si>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</si>
  <si>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</si>
  <si>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</si>
  <si>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</si>
  <si>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</si>
  <si>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</si>
  <si>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</si>
  <si>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</si>
  <si>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</si>
  <si>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</si>
  <si>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</si>
  <si>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</si>
  <si>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</si>
  <si>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</si>
  <si>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</si>
  <si>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</si>
  <si>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</si>
  <si>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</si>
  <si>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</si>
  <si>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</si>
  <si>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</si>
  <si>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</si>
  <si>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</si>
  <si>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</si>
  <si>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</si>
  <si>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</si>
  <si>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</si>
  <si>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</si>
  <si>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</si>
  <si>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</si>
  <si>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</si>
  <si>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</si>
  <si>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</si>
  <si>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</si>
  <si>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</si>
  <si>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</si>
  <si>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</si>
  <si>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</si>
  <si>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</si>
  <si>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</si>
  <si>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</si>
  <si>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</si>
  <si>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</si>
  <si>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</si>
  <si>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</si>
  <si>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</si>
  <si>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</si>
  <si>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</si>
  <si>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</si>
  <si>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</si>
  <si>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</si>
  <si>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</si>
  <si>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</si>
  <si>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</si>
  <si>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</si>
  <si>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</si>
  <si>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</si>
  <si>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</si>
  <si>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</si>
  <si>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</si>
  <si>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</si>
  <si>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</si>
  <si>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</si>
  <si>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</si>
  <si>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</si>
  <si>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</si>
  <si>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</si>
  <si>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</si>
  <si>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</si>
  <si>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</si>
  <si>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</si>
  <si>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</si>
  <si>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</si>
  <si>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</si>
  <si>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</si>
  <si>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</si>
  <si>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</si>
  <si>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</si>
  <si>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</si>
  <si>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</si>
  <si>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</si>
  <si>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</si>
  <si>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</si>
  <si>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</si>
  <si>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</si>
  <si>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</si>
  <si>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</si>
  <si>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</si>
  <si>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</si>
  <si>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</si>
  <si>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</si>
  <si>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</si>
  <si>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</si>
  <si>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</si>
  <si>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</si>
  <si>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</si>
  <si>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</si>
  <si>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</si>
  <si>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</si>
  <si>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</si>
  <si>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</si>
  <si>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</si>
  <si>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</si>
  <si>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</si>
  <si>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</si>
  <si>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</si>
  <si>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</si>
  <si>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</si>
  <si>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</si>
  <si>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</si>
  <si>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</si>
  <si>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</si>
  <si>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</si>
  <si>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</si>
  <si>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</si>
  <si>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</si>
  <si>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</si>
  <si>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</si>
  <si>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</si>
  <si>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</si>
  <si>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</si>
  <si>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</si>
  <si>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</si>
  <si>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</si>
  <si>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</si>
  <si>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</si>
  <si>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</si>
  <si>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</si>
  <si>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</si>
  <si>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</si>
  <si>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</si>
  <si>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</si>
  <si>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</si>
  <si>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</si>
  <si>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</si>
  <si>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</si>
  <si>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</si>
  <si>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</si>
  <si>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</si>
  <si>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</si>
  <si>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</si>
  <si>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</si>
  <si>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</si>
  <si>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</si>
  <si>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</si>
  <si>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</si>
  <si>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</si>
  <si>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</si>
  <si>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</si>
  <si>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</si>
  <si>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</si>
  <si>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</si>
  <si>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</si>
  <si>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</si>
  <si>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</si>
  <si>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</si>
  <si>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</si>
  <si>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</si>
  <si>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</si>
  <si>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</si>
  <si>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</si>
  <si>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</si>
  <si>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</si>
  <si>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</si>
  <si>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</si>
  <si>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</si>
  <si>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</si>
  <si>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</si>
  <si>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</si>
  <si>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</si>
  <si>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</si>
  <si>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</si>
  <si>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</si>
  <si>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</si>
  <si>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</si>
  <si>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</si>
  <si>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</si>
  <si>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</si>
  <si>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</si>
  <si>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</si>
  <si>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</si>
  <si>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</si>
  <si>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</si>
  <si>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</si>
  <si>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</si>
  <si>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</si>
  <si>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</si>
  <si>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</si>
  <si>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</si>
  <si>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</si>
  <si>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</si>
  <si>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</si>
  <si>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</si>
  <si>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</si>
  <si>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</si>
  <si>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</si>
  <si>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</si>
  <si>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</si>
  <si>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</si>
  <si>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</si>
  <si>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</si>
  <si>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</si>
  <si>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</si>
  <si>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</si>
  <si>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</si>
  <si>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</si>
  <si>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</si>
  <si>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</si>
  <si>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</si>
  <si>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</si>
  <si>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</si>
  <si>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</si>
  <si>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</si>
  <si>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</si>
  <si>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</si>
  <si>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</si>
  <si>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</si>
  <si>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</si>
  <si>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</si>
  <si>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</si>
  <si>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</si>
  <si>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</si>
  <si>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</si>
  <si>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</si>
  <si>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</si>
  <si>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</si>
  <si>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</si>
  <si>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</si>
  <si>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</si>
  <si>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</si>
  <si>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</si>
  <si>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</si>
  <si>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</si>
  <si>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</si>
  <si>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</si>
  <si>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</si>
  <si>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</si>
  <si>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</si>
  <si>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</si>
  <si>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</si>
  <si>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</si>
  <si>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</si>
  <si>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</si>
  <si>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</si>
  <si>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</si>
  <si>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</si>
  <si>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</si>
  <si>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</si>
  <si>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</si>
  <si>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</si>
  <si>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</si>
  <si>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</si>
  <si>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</si>
  <si>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</si>
  <si>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</si>
  <si>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</si>
  <si>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</si>
  <si>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</si>
  <si>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</si>
  <si>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</si>
  <si>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</si>
  <si>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</si>
  <si>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</si>
  <si>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</si>
  <si>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</si>
  <si>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</si>
  <si>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</si>
  <si>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</si>
  <si>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</si>
  <si>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</si>
  <si>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</si>
  <si>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</si>
  <si>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</si>
  <si>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</si>
  <si>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</si>
  <si>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</si>
  <si>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</si>
  <si>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</si>
  <si>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</si>
  <si>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</si>
  <si>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</si>
  <si>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</si>
  <si>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</si>
  <si>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</si>
  <si>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</si>
  <si>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</si>
  <si>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</si>
  <si>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</si>
  <si>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</si>
  <si>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</si>
  <si>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</si>
  <si>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</si>
  <si>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</si>
  <si>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</si>
  <si>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</si>
  <si>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</si>
  <si>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</si>
  <si>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</si>
  <si>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</si>
  <si>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</si>
  <si>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</si>
  <si>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</si>
  <si>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</si>
  <si>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</si>
  <si>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</si>
  <si>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</si>
  <si>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</si>
  <si>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</si>
  <si>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</si>
  <si>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</si>
  <si>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</si>
  <si>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</si>
  <si>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</si>
  <si>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</si>
  <si>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</si>
  <si>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</si>
  <si>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</si>
  <si>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</si>
  <si>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</si>
  <si>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</si>
  <si>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</si>
  <si>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</si>
  <si>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</si>
  <si>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</si>
  <si>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</si>
  <si>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</si>
  <si>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</si>
  <si>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</si>
  <si>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</si>
  <si>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</si>
  <si>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</si>
  <si>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</si>
  <si>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</si>
  <si>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</si>
  <si>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</si>
  <si>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</si>
  <si>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</si>
  <si>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</si>
  <si>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</si>
  <si>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</si>
  <si>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</si>
  <si>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</si>
  <si>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</si>
  <si>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</si>
  <si>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</si>
  <si>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</si>
  <si>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</si>
  <si>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</si>
  <si>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</si>
  <si>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</si>
  <si>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</si>
  <si>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</si>
  <si>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</si>
  <si>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</si>
  <si>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</si>
  <si>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</si>
  <si>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</si>
  <si>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</si>
  <si>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</si>
  <si>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</si>
  <si>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</si>
  <si>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</si>
  <si>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</si>
  <si>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</si>
  <si>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</si>
  <si>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</si>
  <si>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</si>
  <si>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</si>
  <si>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</si>
  <si>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</si>
  <si>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</si>
  <si>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</si>
  <si>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</si>
  <si>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</si>
  <si>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</si>
  <si>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</si>
  <si>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</si>
  <si>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</si>
  <si>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</si>
  <si>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</si>
  <si>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</si>
  <si>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</si>
  <si>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</si>
  <si>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</si>
  <si>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</si>
  <si>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</si>
  <si>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</si>
  <si>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</si>
  <si>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</si>
  <si>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</si>
  <si>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</si>
  <si>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</si>
  <si>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</si>
  <si>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</si>
  <si>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</si>
  <si>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</si>
  <si>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</si>
  <si>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</si>
  <si>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</si>
  <si>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</si>
  <si>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</si>
  <si>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</si>
  <si>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</si>
  <si>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</si>
  <si>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</si>
  <si>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</si>
  <si>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</si>
  <si>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</si>
  <si>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</si>
  <si>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</si>
  <si>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</si>
  <si>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</si>
  <si>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</si>
  <si>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</si>
  <si>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</si>
  <si>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</si>
  <si>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</si>
  <si>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</si>
  <si>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</si>
  <si>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</si>
  <si>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</si>
  <si>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</si>
  <si>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</si>
  <si>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</si>
  <si>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</si>
  <si>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</si>
  <si>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</si>
  <si>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</si>
  <si>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</si>
  <si>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</si>
  <si>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</si>
  <si>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</si>
  <si>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</si>
  <si>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</si>
  <si>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</si>
  <si>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</si>
  <si>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</si>
  <si>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</si>
  <si>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</si>
  <si>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</si>
  <si>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</si>
  <si>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</si>
  <si>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</si>
  <si>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</si>
  <si>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</si>
  <si>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</si>
  <si>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</si>
  <si>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</si>
  <si>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</si>
  <si>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</si>
  <si>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</si>
  <si>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</si>
  <si>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</si>
  <si>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</si>
  <si>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</si>
  <si>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</si>
  <si>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</si>
  <si>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</si>
  <si>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</si>
  <si>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</si>
  <si>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</si>
  <si>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</si>
  <si>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</si>
  <si>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</si>
  <si>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</si>
  <si>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</si>
  <si>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</si>
  <si>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</si>
  <si>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</si>
  <si>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</si>
  <si>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</si>
  <si>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</si>
  <si>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</si>
  <si>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</si>
  <si>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</si>
  <si>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</si>
  <si>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</si>
  <si>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</si>
  <si>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</si>
  <si>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</si>
  <si>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</si>
  <si>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</si>
  <si>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</si>
  <si>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</si>
  <si>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</si>
  <si>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</si>
  <si>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</si>
  <si>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</si>
  <si>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</si>
  <si>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</si>
  <si>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</si>
  <si>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</si>
  <si>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</si>
  <si>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</si>
  <si>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</si>
  <si>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</si>
  <si>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</si>
  <si>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</si>
  <si>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</si>
  <si>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</si>
  <si>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</si>
  <si>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</si>
  <si>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</si>
  <si>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</si>
  <si>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</si>
  <si>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</si>
  <si>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</si>
  <si>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</si>
  <si>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</si>
  <si>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</si>
  <si>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</si>
  <si>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</si>
  <si>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</si>
  <si>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</si>
  <si>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</si>
  <si>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</si>
  <si>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</si>
  <si>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</si>
  <si>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</si>
  <si>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</si>
  <si>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</si>
  <si>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</si>
  <si>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</si>
  <si>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</si>
  <si>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</si>
  <si>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</si>
  <si>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</si>
  <si>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</si>
  <si>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</si>
  <si>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</si>
  <si>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</si>
  <si>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</si>
  <si>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</si>
  <si>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</si>
  <si>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</si>
  <si>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</si>
  <si>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</si>
  <si>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</si>
  <si>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</si>
  <si>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</si>
  <si>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</si>
  <si>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</si>
  <si>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</si>
  <si>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</si>
  <si>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</si>
  <si>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</si>
  <si>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</si>
  <si>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</si>
  <si>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</si>
  <si>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</si>
  <si>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</si>
  <si>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</si>
  <si>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</si>
  <si>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</si>
  <si>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</si>
  <si>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</si>
  <si>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</si>
  <si>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</si>
  <si>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</si>
  <si>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</si>
  <si>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</si>
  <si>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</si>
  <si>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</si>
  <si>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</si>
  <si>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</si>
  <si>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</si>
  <si>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</si>
  <si>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</si>
  <si>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</si>
  <si>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</si>
  <si>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</si>
  <si>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</si>
  <si>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</si>
  <si>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</si>
  <si>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</si>
  <si>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</si>
  <si>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</si>
  <si>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</si>
  <si>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</si>
  <si>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</si>
  <si>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</si>
  <si>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</si>
  <si>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</si>
  <si>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</si>
  <si>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</si>
  <si>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</si>
  <si>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</si>
  <si>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</si>
  <si>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</si>
  <si>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</si>
  <si>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</si>
  <si>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</si>
  <si>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</si>
  <si>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</si>
  <si>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</si>
  <si>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</si>
  <si>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</si>
  <si>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</si>
  <si>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</si>
  <si>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</si>
  <si>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</si>
  <si>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</si>
  <si>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</si>
  <si>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</si>
  <si>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</si>
  <si>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</si>
  <si>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</si>
  <si>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</si>
  <si>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</si>
  <si>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</si>
  <si>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</si>
  <si>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</si>
  <si>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</si>
  <si>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</si>
  <si>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</si>
  <si>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</si>
  <si>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</si>
  <si>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</si>
  <si>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</si>
  <si>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</si>
  <si>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</si>
  <si>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</si>
  <si>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</si>
  <si>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</si>
  <si>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</si>
  <si>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</si>
  <si>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</si>
  <si>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</si>
  <si>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</si>
  <si>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</si>
  <si>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</si>
  <si>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</si>
  <si>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</si>
  <si>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</si>
  <si>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</si>
  <si>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</si>
  <si>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</si>
  <si>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</si>
  <si>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</si>
  <si>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</si>
  <si>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</si>
  <si>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</si>
  <si>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</si>
  <si>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</si>
  <si>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</si>
  <si>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</si>
  <si>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</si>
  <si>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</si>
  <si>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</si>
  <si>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</si>
  <si>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</si>
  <si>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</si>
  <si>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</si>
  <si>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</si>
  <si>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</si>
  <si>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</si>
  <si>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</si>
  <si>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</si>
  <si>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</si>
  <si>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</si>
  <si>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</si>
  <si>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</si>
  <si>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</si>
  <si>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</si>
  <si>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</si>
  <si>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</si>
  <si>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</si>
  <si>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</si>
  <si>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</si>
  <si>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</si>
  <si>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</si>
  <si>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</si>
  <si>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</si>
  <si>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</si>
  <si>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</si>
  <si>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</si>
  <si>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</si>
  <si>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</si>
  <si>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</si>
  <si>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</si>
  <si>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</si>
  <si>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</si>
  <si>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</si>
  <si>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</si>
  <si>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</si>
  <si>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</si>
  <si>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</si>
  <si>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</si>
  <si>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</si>
  <si>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</si>
  <si>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</si>
  <si>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</si>
  <si>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</si>
  <si>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</si>
  <si>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</si>
  <si>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</si>
  <si>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</si>
  <si>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</si>
  <si>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</si>
  <si>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</si>
  <si>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</si>
  <si>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</si>
  <si>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</si>
  <si>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</si>
  <si>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</si>
  <si>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</si>
  <si>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</si>
  <si>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</si>
  <si>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</si>
  <si>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</si>
  <si>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</si>
  <si>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</si>
  <si>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</si>
  <si>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</si>
  <si>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</si>
  <si>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</si>
  <si>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</si>
  <si>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</si>
  <si>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</si>
  <si>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</si>
  <si>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</si>
  <si>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</si>
  <si>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</si>
  <si>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</si>
  <si>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</si>
  <si>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</si>
  <si>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</si>
  <si>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</si>
  <si>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</si>
  <si>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</si>
  <si>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</si>
  <si>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</si>
  <si>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</si>
  <si>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</si>
  <si>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</si>
  <si>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</si>
  <si>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</si>
  <si>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</si>
  <si>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</si>
  <si>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</si>
  <si>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</si>
  <si>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</si>
  <si>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</si>
  <si>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</si>
  <si>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</si>
  <si>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</si>
  <si>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</si>
  <si>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</si>
  <si>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</si>
  <si>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</si>
  <si>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</si>
  <si>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</si>
  <si>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</si>
  <si>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</si>
  <si>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</si>
  <si>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</si>
  <si>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</si>
  <si>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</si>
  <si>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</si>
  <si>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</si>
  <si>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</si>
  <si>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</si>
  <si>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</si>
  <si>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</si>
  <si>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</si>
  <si>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</si>
  <si>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</si>
  <si>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</si>
  <si>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</si>
  <si>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</si>
  <si>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</si>
  <si>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</si>
  <si>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</si>
  <si>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</si>
  <si>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</si>
  <si>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</si>
  <si>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</si>
  <si>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</si>
  <si>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</si>
  <si>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</si>
  <si>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</si>
  <si>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</si>
  <si>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</si>
  <si>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</si>
  <si>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</si>
  <si>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</si>
  <si>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</si>
  <si>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</si>
  <si>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</si>
  <si>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</si>
  <si>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</si>
  <si>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</si>
  <si>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</si>
  <si>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</si>
  <si>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</si>
  <si>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</si>
  <si>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</si>
  <si>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</si>
  <si>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</si>
  <si>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</si>
  <si>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</si>
  <si>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</si>
  <si>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</si>
  <si>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</si>
  <si>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</si>
  <si>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</si>
  <si>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</si>
  <si>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</si>
  <si>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</si>
  <si>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</si>
  <si>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</si>
  <si>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</si>
  <si>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</si>
  <si>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</si>
  <si>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</si>
  <si>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</si>
  <si>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</si>
  <si>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</si>
  <si>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</si>
  <si>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</si>
  <si>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</si>
  <si>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</si>
  <si>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</si>
  <si>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</si>
  <si>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</si>
  <si>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</si>
  <si>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</si>
  <si>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</si>
  <si>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</si>
  <si>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</si>
  <si>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</si>
  <si>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</si>
  <si>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</si>
  <si>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</si>
  <si>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</si>
  <si>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</si>
  <si>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</si>
  <si>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</si>
  <si>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</si>
  <si>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</si>
  <si>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</si>
  <si>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</si>
  <si>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</si>
  <si>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</si>
  <si>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</si>
  <si>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</si>
  <si>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</si>
  <si>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</si>
  <si>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</si>
  <si>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</si>
  <si>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</si>
  <si>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</si>
  <si>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</si>
  <si>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</si>
  <si>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</si>
  <si>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</si>
  <si>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</si>
  <si>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</si>
  <si>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</si>
  <si>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</si>
  <si>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</si>
  <si>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</si>
  <si>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</si>
  <si>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</si>
  <si>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</si>
  <si>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</si>
  <si>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</si>
  <si>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</si>
  <si>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</si>
  <si>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</si>
  <si>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</si>
  <si>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</si>
  <si>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</si>
  <si>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</si>
  <si>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</si>
  <si>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</si>
  <si>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</si>
  <si>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</si>
  <si>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</si>
  <si>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</si>
  <si>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</si>
  <si>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</si>
  <si>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</si>
  <si>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</si>
  <si>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</si>
  <si>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</si>
  <si>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</si>
  <si>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</si>
  <si>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</si>
  <si>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</si>
  <si>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</si>
  <si>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</si>
  <si>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</si>
  <si>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</si>
  <si>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</si>
  <si>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</si>
  <si>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</si>
  <si>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</si>
  <si>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</si>
  <si>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</si>
  <si>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</si>
  <si>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</si>
  <si>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</si>
  <si>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</si>
  <si>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</si>
  <si>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</si>
  <si>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</si>
  <si>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</si>
  <si>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</si>
  <si>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</si>
  <si>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</si>
  <si>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</si>
  <si>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</si>
  <si>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</si>
  <si>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</si>
  <si>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</si>
  <si>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</si>
  <si>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</si>
  <si>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</si>
  <si>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</si>
  <si>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</si>
  <si>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</si>
  <si>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</si>
  <si>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</si>
  <si>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</si>
  <si>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</si>
  <si>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</si>
  <si>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</si>
  <si>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</si>
  <si>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</si>
  <si>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</si>
  <si>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</si>
  <si>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</si>
  <si>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</si>
  <si>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</si>
  <si>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</si>
  <si>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</si>
  <si>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</si>
  <si>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</si>
  <si>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</si>
  <si>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</si>
  <si>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</si>
  <si>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</si>
  <si>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</si>
  <si>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</si>
  <si>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</si>
  <si>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</si>
  <si>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</si>
  <si>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</si>
  <si>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</si>
  <si>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</si>
  <si>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</si>
  <si>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</si>
  <si>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</si>
  <si>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</si>
  <si>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</si>
  <si>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</si>
  <si>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</si>
  <si>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</si>
  <si>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</si>
  <si>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</si>
  <si>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</si>
  <si>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</si>
  <si>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</si>
  <si>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</si>
  <si>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</si>
  <si>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</si>
  <si>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</si>
  <si>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</si>
  <si>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</si>
  <si>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</si>
  <si>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</si>
  <si>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</si>
  <si>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</si>
  <si>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</si>
  <si>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</si>
  <si>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</si>
  <si>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</si>
  <si>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</si>
  <si>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</si>
  <si>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</si>
  <si>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</si>
  <si>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</si>
  <si>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</si>
  <si>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</si>
  <si>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</si>
  <si>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</si>
  <si>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</si>
  <si>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</si>
  <si>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</si>
  <si>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</si>
  <si>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</si>
  <si>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</si>
  <si>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</si>
  <si>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</si>
  <si>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</si>
  <si>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</si>
  <si>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</si>
  <si>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</si>
  <si>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</si>
  <si>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</si>
  <si>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</si>
  <si>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</si>
  <si>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</si>
  <si>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</si>
  <si>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</si>
  <si>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</si>
  <si>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</si>
  <si>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</si>
  <si>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</si>
  <si>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</si>
  <si>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</si>
  <si>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</si>
  <si>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</si>
  <si>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</si>
  <si>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</si>
  <si>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</si>
  <si>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</si>
  <si>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</si>
  <si>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</si>
  <si>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</si>
  <si>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</si>
  <si>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</si>
  <si>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</si>
  <si>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</si>
  <si>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</si>
  <si>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</si>
  <si>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</si>
  <si>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</si>
  <si>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</si>
  <si>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</si>
  <si>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</si>
  <si>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</si>
  <si>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</si>
  <si>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</si>
  <si>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</si>
  <si>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</si>
  <si>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</si>
  <si>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</si>
  <si>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</si>
  <si>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</si>
  <si>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</si>
  <si>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</si>
  <si>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</si>
  <si>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</si>
  <si>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</si>
  <si>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</si>
  <si>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</si>
  <si>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</si>
  <si>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</si>
  <si>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</si>
  <si>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</si>
  <si>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</si>
  <si>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</si>
  <si>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</si>
  <si>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</si>
  <si>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</si>
  <si>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</si>
  <si>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</si>
  <si>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</si>
  <si>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</si>
  <si>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</si>
  <si>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</si>
  <si>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</si>
  <si>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</si>
  <si>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</si>
  <si>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</si>
  <si>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</si>
  <si>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</si>
  <si>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</si>
  <si>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</si>
  <si>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</si>
  <si>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</si>
  <si>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</si>
  <si>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</si>
  <si>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</si>
  <si>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</si>
  <si>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</si>
  <si>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</si>
  <si>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</si>
  <si>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</si>
  <si>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</si>
  <si>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</si>
  <si>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</si>
  <si>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</si>
  <si>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</si>
  <si>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</si>
  <si>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</si>
  <si>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</si>
  <si>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</si>
  <si>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</si>
  <si>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</si>
  <si>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</si>
  <si>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</si>
  <si>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</si>
  <si>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</si>
  <si>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</si>
  <si>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</si>
  <si>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</si>
  <si>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</si>
  <si>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</si>
  <si>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</si>
  <si>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</si>
  <si>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</si>
  <si>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</si>
  <si>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</si>
  <si>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</si>
  <si>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</si>
  <si>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</si>
  <si>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</si>
  <si>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</si>
  <si>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</si>
  <si>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</si>
  <si>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</si>
  <si>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</si>
  <si>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</si>
  <si>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</si>
  <si>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</si>
  <si>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</si>
  <si>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</si>
  <si>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</si>
  <si>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</si>
  <si>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</si>
  <si>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</si>
  <si>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</si>
  <si>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</si>
  <si>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</si>
  <si>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</si>
  <si>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</si>
  <si>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</si>
  <si>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</si>
  <si>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</si>
  <si>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</si>
  <si>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</si>
  <si>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</si>
  <si>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</si>
  <si>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</si>
  <si>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</si>
  <si>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</si>
  <si>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</si>
  <si>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</si>
  <si>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</si>
  <si>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</si>
  <si>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</si>
  <si>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</si>
  <si>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</si>
  <si>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</si>
  <si>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</si>
  <si>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</si>
  <si>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</si>
  <si>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</si>
  <si>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</si>
  <si>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</si>
  <si>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</si>
  <si>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</si>
  <si>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</si>
  <si>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</si>
  <si>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</si>
  <si>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</si>
  <si>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</si>
  <si>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</si>
  <si>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</si>
  <si>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</si>
  <si>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</si>
  <si>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</si>
  <si>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</si>
  <si>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</si>
  <si>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</si>
  <si>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</si>
  <si>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</si>
  <si>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</si>
  <si>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</si>
  <si>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</si>
  <si>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</si>
  <si>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</si>
  <si>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</si>
  <si>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</si>
  <si>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</si>
  <si>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</si>
  <si>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</si>
  <si>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</si>
  <si>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</si>
  <si>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</si>
  <si>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</si>
  <si>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</si>
  <si>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</si>
  <si>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</si>
  <si>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</si>
  <si>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</si>
  <si>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</si>
  <si>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</si>
  <si>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</si>
  <si>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</si>
  <si>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</si>
  <si>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</si>
  <si>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</si>
  <si>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</si>
  <si>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</si>
  <si>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</si>
  <si>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</si>
  <si>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</si>
  <si>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</si>
  <si>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</si>
  <si>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</si>
  <si>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</si>
  <si>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</si>
  <si>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</si>
  <si>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</si>
  <si>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</si>
  <si>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</si>
  <si>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</si>
  <si>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</si>
  <si>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</si>
  <si>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</si>
  <si>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</si>
  <si>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</si>
  <si>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</si>
  <si>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</si>
  <si>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</si>
  <si>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</si>
  <si>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</si>
  <si>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</si>
  <si>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</si>
  <si>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</si>
  <si>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</si>
  <si>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</si>
  <si>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</si>
  <si>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</si>
  <si>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</si>
  <si>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</si>
  <si>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</si>
  <si>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</si>
  <si>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</si>
  <si>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</si>
  <si>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</si>
  <si>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</si>
  <si>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</si>
  <si>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</si>
  <si>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</si>
  <si>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</si>
  <si>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</si>
  <si>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</si>
  <si>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</si>
  <si>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</si>
  <si>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</si>
  <si>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</si>
  <si>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</si>
  <si>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</si>
  <si>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</si>
  <si>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</si>
  <si>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</si>
  <si>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</si>
  <si>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</si>
  <si>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</si>
  <si>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</si>
  <si>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</si>
  <si>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</si>
  <si>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</si>
  <si>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</si>
  <si>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</si>
  <si>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</si>
  <si>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</si>
  <si>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</si>
  <si>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</si>
  <si>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</si>
  <si>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</si>
  <si>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</si>
  <si>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</si>
  <si>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</si>
  <si>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</si>
  <si>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</si>
  <si>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</si>
  <si>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</si>
  <si>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</si>
  <si>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</si>
  <si>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</si>
  <si>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</si>
  <si>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</si>
  <si>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</si>
  <si>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</si>
  <si>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</si>
  <si>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</si>
  <si>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</si>
  <si>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</si>
  <si>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</si>
  <si>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</si>
  <si>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</si>
  <si>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</si>
  <si>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</si>
  <si>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</si>
  <si>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</si>
  <si>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</si>
  <si>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</si>
  <si>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</si>
  <si>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</si>
  <si>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</si>
  <si>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</si>
  <si>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</si>
  <si>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</si>
  <si>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</si>
  <si>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</si>
  <si>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</si>
  <si>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</si>
  <si>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</si>
  <si>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</si>
  <si>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</si>
  <si>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</si>
  <si>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</si>
  <si>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</si>
  <si>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</si>
  <si>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</si>
  <si>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</si>
  <si>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</si>
  <si>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</si>
  <si>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</si>
  <si>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</si>
  <si>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</si>
  <si>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</si>
  <si>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</si>
  <si>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</si>
  <si>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</si>
  <si>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</si>
  <si>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</si>
  <si>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</si>
  <si>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</si>
  <si>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</si>
  <si>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</si>
  <si>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</si>
  <si>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</si>
  <si>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</si>
  <si>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</si>
  <si>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</si>
  <si>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</si>
  <si>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</si>
  <si>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</si>
  <si>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</si>
  <si>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</si>
  <si>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</si>
  <si>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</si>
  <si>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</si>
  <si>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</si>
  <si>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</si>
  <si>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</si>
  <si>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</si>
  <si>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</si>
  <si>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</si>
  <si>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</si>
  <si>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</si>
  <si>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</si>
  <si>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</si>
  <si>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</si>
  <si>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</si>
  <si>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</si>
  <si>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</si>
  <si>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</si>
  <si>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</si>
  <si>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</si>
  <si>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</si>
  <si>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</si>
  <si>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</si>
  <si>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</si>
  <si>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</si>
  <si>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</si>
  <si>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</si>
  <si>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</si>
  <si>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</si>
  <si>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</si>
  <si>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</si>
  <si>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</si>
  <si>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</si>
  <si>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</si>
  <si>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</si>
  <si>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</si>
  <si>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</si>
  <si>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</si>
  <si>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</si>
  <si>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</si>
  <si>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</si>
  <si>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</si>
  <si>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</si>
  <si>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</si>
  <si>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</si>
  <si>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</si>
  <si>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</si>
  <si>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</si>
  <si>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</si>
  <si>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</si>
  <si>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</si>
  <si>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</si>
  <si>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</si>
  <si>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</si>
  <si>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</si>
  <si>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</si>
  <si>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</si>
  <si>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</si>
  <si>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</si>
  <si>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</si>
  <si>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</si>
  <si>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</si>
  <si>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</si>
  <si>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</si>
  <si>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</si>
  <si>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</si>
  <si>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</si>
  <si>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</si>
  <si>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</si>
  <si>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</si>
  <si>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</si>
  <si>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</si>
  <si>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</si>
  <si>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</si>
  <si>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</si>
  <si>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</si>
  <si>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</si>
  <si>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</si>
  <si>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</si>
  <si>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</si>
  <si>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</si>
  <si>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</si>
  <si>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</si>
  <si>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</si>
  <si>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</si>
  <si>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</si>
  <si>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</si>
  <si>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</si>
  <si>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</si>
  <si>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</si>
  <si>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</si>
  <si>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</si>
  <si>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</si>
  <si>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</si>
  <si>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</si>
  <si>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</si>
  <si>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</si>
  <si>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</si>
  <si>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</si>
  <si>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</si>
  <si>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</si>
  <si>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</si>
  <si>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</si>
  <si>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</si>
  <si>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</si>
  <si>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</si>
  <si>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</si>
  <si>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</si>
  <si>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</si>
  <si>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</si>
  <si>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</si>
  <si>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</si>
  <si>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</si>
  <si>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</si>
  <si>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</si>
  <si>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</si>
  <si>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</si>
  <si>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</si>
  <si>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</si>
  <si>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</si>
  <si>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</si>
  <si>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</si>
  <si>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</si>
  <si>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</si>
  <si>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</si>
  <si>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</si>
  <si>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</si>
  <si>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</si>
  <si>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</si>
  <si>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</si>
  <si>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</si>
  <si>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</si>
  <si>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</si>
  <si>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</si>
  <si>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</si>
  <si>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</si>
  <si>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</si>
  <si>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</si>
  <si>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</si>
  <si>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</si>
  <si>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</si>
  <si>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</si>
  <si>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</si>
  <si>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</si>
  <si>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</si>
  <si>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</si>
  <si>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</si>
  <si>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</si>
  <si>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</si>
  <si>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</si>
  <si>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</si>
  <si>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</si>
  <si>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</si>
  <si>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</si>
  <si>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</si>
  <si>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</si>
  <si>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</si>
  <si>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</si>
  <si>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</si>
  <si>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</si>
  <si>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</si>
  <si>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</si>
  <si>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</si>
  <si>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</si>
  <si>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</si>
  <si>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</si>
  <si>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</si>
  <si>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</si>
  <si>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</si>
  <si>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</si>
  <si>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</si>
  <si>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</si>
  <si>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</si>
  <si>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</si>
  <si>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</si>
  <si>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</si>
  <si>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</si>
  <si>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</si>
  <si>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</si>
  <si>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</si>
  <si>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</si>
  <si>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</si>
  <si>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</si>
  <si>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</si>
  <si>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</si>
  <si>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</si>
  <si>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</si>
  <si>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</si>
  <si>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</si>
  <si>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</si>
  <si>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</si>
  <si>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</si>
  <si>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</si>
  <si>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</si>
  <si>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</si>
  <si>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</si>
  <si>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</si>
  <si>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</si>
  <si>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</si>
  <si>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</si>
  <si>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</si>
  <si>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</si>
  <si>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</si>
  <si>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</si>
  <si>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</si>
  <si>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</si>
  <si>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</si>
  <si>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</si>
  <si>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</si>
  <si>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</si>
  <si>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</si>
  <si>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</si>
  <si>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</si>
  <si>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</si>
  <si>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</si>
  <si>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</si>
  <si>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</si>
  <si>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</si>
  <si>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</si>
  <si>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</si>
  <si>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</si>
  <si>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</si>
  <si>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</si>
  <si>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</si>
  <si>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</si>
  <si>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</si>
  <si>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</si>
  <si>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</si>
  <si>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</si>
  <si>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</si>
  <si>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</si>
  <si>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</si>
  <si>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</si>
  <si>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</si>
  <si>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</si>
  <si>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</si>
  <si>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</si>
  <si>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</si>
  <si>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</si>
  <si>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</si>
  <si>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</si>
  <si>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</si>
  <si>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</si>
  <si>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</si>
  <si>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</si>
  <si>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</si>
  <si>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</si>
  <si>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</si>
  <si>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</si>
  <si>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</si>
  <si>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</si>
  <si>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</si>
  <si>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</si>
  <si>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</si>
  <si>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</si>
  <si>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</si>
  <si>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</si>
  <si>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</si>
  <si>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</si>
  <si>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</si>
  <si>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</si>
  <si>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</si>
  <si>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</si>
  <si>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</si>
  <si>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</si>
  <si>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</si>
  <si>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</si>
  <si>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</si>
  <si>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</si>
  <si>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</si>
  <si>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</si>
  <si>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</si>
  <si>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</si>
  <si>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</si>
  <si>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</si>
  <si>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</si>
  <si>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</si>
  <si>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</si>
  <si>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</si>
  <si>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</si>
  <si>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</si>
  <si>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</si>
  <si>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</si>
  <si>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</si>
  <si>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</si>
  <si>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</si>
  <si>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</si>
  <si>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</si>
  <si>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</si>
  <si>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</si>
  <si>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</si>
  <si>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</si>
  <si>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</si>
  <si>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</si>
  <si>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</si>
  <si>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</si>
  <si>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</si>
  <si>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</si>
  <si>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</si>
  <si>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</si>
  <si>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</si>
  <si>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</si>
  <si>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</si>
  <si>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</si>
  <si>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</si>
  <si>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</si>
  <si>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</si>
  <si>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</si>
  <si>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</si>
  <si>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</si>
  <si>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</si>
  <si>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</si>
  <si>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</si>
  <si>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</si>
  <si>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</si>
  <si>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</si>
  <si>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</si>
  <si>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</si>
  <si>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</si>
  <si>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</si>
  <si>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</si>
  <si>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</si>
  <si>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</si>
  <si>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</si>
  <si>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</si>
  <si>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</si>
  <si>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</si>
  <si>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</si>
  <si>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</si>
  <si>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</si>
  <si>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</si>
  <si>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</si>
  <si>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</si>
  <si>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</si>
  <si>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</si>
  <si>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</si>
  <si>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</si>
  <si>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</si>
  <si>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</si>
  <si>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</si>
  <si>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</si>
  <si>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</si>
  <si>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</si>
  <si>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</si>
  <si>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</si>
  <si>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</si>
  <si>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</si>
  <si>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</si>
  <si>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</si>
  <si>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</si>
  <si>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</si>
  <si>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</si>
  <si>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</si>
  <si>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</si>
  <si>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</si>
  <si>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</si>
  <si>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</si>
  <si>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</si>
  <si>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</si>
  <si>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</si>
  <si>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</si>
  <si>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</si>
  <si>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</si>
  <si>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</si>
  <si>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</si>
  <si>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</si>
  <si>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</si>
  <si>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</si>
  <si>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</si>
  <si>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</si>
  <si>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</si>
  <si>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</si>
  <si>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</si>
  <si>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</si>
  <si>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</si>
  <si>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</si>
  <si>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</si>
  <si>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</si>
  <si>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</si>
  <si>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</si>
  <si>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</si>
  <si>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</si>
  <si>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</si>
  <si>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</si>
  <si>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</si>
  <si>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</si>
  <si>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</si>
  <si>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</si>
  <si>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</si>
  <si>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</si>
  <si>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</si>
  <si>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</si>
  <si>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</si>
  <si>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</si>
  <si>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</si>
  <si>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</si>
  <si>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</si>
  <si>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</si>
  <si>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</si>
  <si>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</si>
  <si>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</si>
  <si>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</si>
  <si>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</si>
  <si>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</si>
  <si>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</si>
  <si>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</si>
  <si>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</si>
  <si>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</si>
  <si>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</si>
  <si>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</si>
  <si>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</si>
  <si>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</si>
  <si>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</si>
  <si>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</si>
  <si>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</si>
  <si>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</si>
  <si>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</si>
  <si>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</si>
  <si>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</si>
  <si>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</si>
  <si>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</si>
  <si>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</si>
  <si>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</si>
  <si>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</si>
  <si>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</si>
  <si>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</si>
  <si>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</si>
  <si>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</si>
  <si>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</si>
  <si>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</si>
  <si>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</si>
  <si>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</si>
  <si>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</si>
  <si>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</si>
  <si>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</si>
  <si>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</si>
  <si>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</si>
  <si>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</si>
  <si>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</si>
  <si>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</si>
  <si>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</si>
  <si>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</si>
  <si>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</si>
  <si>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</si>
  <si>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</si>
  <si>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</si>
  <si>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</si>
  <si>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</si>
  <si>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</si>
  <si>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</si>
  <si>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</si>
  <si>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</si>
  <si>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</si>
  <si>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</si>
  <si>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</si>
  <si>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</si>
  <si>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</si>
  <si>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</si>
  <si>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</si>
  <si>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</si>
  <si>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</si>
  <si>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</si>
  <si>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</si>
  <si>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</si>
  <si>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</si>
  <si>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</si>
  <si>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</si>
  <si>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</si>
  <si>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</si>
  <si>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</si>
  <si>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</si>
  <si>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</si>
  <si>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</si>
  <si>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</si>
  <si>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</si>
  <si>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</si>
  <si>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</si>
  <si>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</si>
  <si>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</si>
  <si>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</si>
  <si>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</si>
  <si>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</si>
  <si>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</si>
  <si>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</si>
  <si>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</si>
  <si>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</si>
  <si>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</si>
  <si>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</si>
  <si>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</si>
  <si>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</si>
  <si>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</si>
  <si>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</si>
  <si>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</si>
  <si>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</si>
  <si>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</si>
  <si>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</si>
  <si>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</si>
  <si>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</si>
  <si>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</si>
  <si>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</si>
  <si>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</si>
  <si>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</si>
  <si>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</si>
  <si>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</si>
  <si>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</si>
  <si>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</si>
  <si>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</si>
  <si>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</si>
  <si>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</si>
  <si>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</si>
  <si>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</si>
  <si>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</si>
  <si>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</si>
  <si>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</si>
  <si>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</si>
  <si>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</si>
  <si>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</si>
  <si>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</si>
  <si>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</si>
  <si>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</si>
  <si>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</si>
  <si>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</si>
  <si>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</si>
  <si>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</si>
  <si>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</si>
  <si>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</si>
  <si>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</si>
  <si>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</si>
  <si>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</si>
  <si>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</si>
  <si>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</si>
  <si>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</si>
  <si>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</si>
  <si>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</si>
  <si>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</si>
  <si>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</si>
  <si>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</si>
  <si>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</si>
  <si>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</si>
  <si>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</si>
  <si>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</si>
  <si>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</si>
  <si>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</si>
  <si>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</si>
  <si>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</si>
  <si>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</si>
  <si>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</si>
  <si>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</si>
  <si>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</si>
  <si>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</si>
  <si>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</si>
  <si>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</si>
  <si>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</si>
  <si>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</si>
  <si>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</si>
  <si>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</si>
  <si>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</si>
  <si>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</si>
  <si>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</si>
  <si>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</si>
  <si>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</si>
  <si>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</si>
  <si>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</si>
  <si>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</si>
  <si>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</si>
  <si>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</si>
  <si>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</si>
  <si>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</si>
  <si>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</si>
  <si>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</si>
  <si>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</si>
  <si>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</si>
  <si>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</si>
  <si>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</si>
  <si>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</si>
  <si>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</si>
  <si>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</si>
  <si>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</si>
  <si>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</si>
  <si>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</si>
  <si>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</si>
  <si>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</si>
  <si>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</si>
  <si>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</si>
  <si>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</si>
  <si>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</si>
  <si>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</si>
  <si>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</si>
  <si>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</si>
  <si>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</si>
  <si>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</si>
  <si>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</si>
  <si>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</si>
  <si>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</si>
  <si>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</si>
  <si>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</si>
  <si>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</si>
  <si>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</si>
  <si>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</si>
  <si>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</si>
  <si>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</si>
  <si>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</si>
  <si>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</si>
  <si>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</si>
  <si>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</si>
  <si>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</si>
  <si>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</si>
  <si>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</si>
  <si>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</si>
  <si>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</si>
  <si>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</si>
  <si>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</si>
  <si>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</si>
  <si>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</si>
  <si>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</si>
  <si>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</si>
  <si>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</si>
  <si>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</si>
  <si>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</si>
  <si>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</si>
  <si>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</si>
  <si>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</si>
  <si>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</si>
  <si>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</si>
  <si>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</si>
  <si>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</si>
  <si>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</si>
  <si>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</si>
  <si>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</si>
  <si>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</si>
  <si>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</si>
  <si>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</si>
  <si>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</si>
  <si>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</si>
  <si>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</si>
  <si>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</si>
  <si>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</si>
  <si>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</si>
  <si>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</si>
  <si>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</si>
  <si>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</si>
  <si>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</si>
  <si>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</si>
  <si>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</si>
  <si>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</si>
  <si>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</si>
  <si>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</si>
  <si>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</si>
  <si>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</si>
  <si>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</si>
  <si>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</si>
  <si>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</si>
  <si>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</si>
  <si>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</si>
  <si>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</si>
  <si>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</si>
  <si>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</si>
  <si>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</si>
  <si>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</si>
  <si>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</si>
  <si>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</si>
  <si>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</si>
  <si>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</si>
  <si>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</si>
  <si>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</si>
  <si>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</si>
  <si>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</si>
  <si>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</si>
  <si>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</si>
  <si>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NO PCM </t>
  </si>
  <si>
    <t>EM team need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</si>
  <si>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</si>
  <si>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</si>
  <si>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</si>
  <si>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</si>
  <si>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</si>
  <si>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</si>
  <si>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</si>
  <si>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</si>
  <si>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</si>
  <si>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</si>
  <si>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</si>
  <si>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</si>
  <si>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</si>
  <si>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</si>
  <si>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</si>
  <si>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</si>
  <si>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</si>
  <si>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</si>
  <si>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</si>
  <si>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</si>
  <si>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</si>
  <si>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</si>
  <si>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</si>
  <si>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</si>
  <si>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</si>
  <si>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</si>
  <si>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</si>
  <si>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</si>
  <si>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</si>
  <si>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</si>
  <si>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</si>
  <si>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</si>
  <si>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</si>
  <si>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</si>
  <si>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</si>
  <si>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</si>
  <si>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</si>
  <si>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</si>
  <si>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</si>
  <si>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</si>
  <si>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</si>
  <si>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</si>
  <si>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</si>
  <si>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</si>
  <si>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</si>
  <si>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</si>
  <si>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</si>
  <si>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</si>
  <si>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</si>
  <si>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</si>
  <si>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</si>
  <si>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</si>
  <si>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</si>
  <si>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</si>
  <si>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</si>
  <si>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</si>
  <si>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</si>
  <si>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</si>
  <si>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</si>
  <si>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</si>
  <si>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</si>
  <si>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</si>
  <si>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</si>
  <si>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</si>
  <si>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</si>
  <si>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</si>
  <si>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</si>
  <si>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</si>
  <si>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</si>
  <si>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</si>
  <si>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</si>
  <si>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</si>
  <si>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</si>
  <si>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</si>
  <si>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</si>
  <si>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</si>
  <si>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</si>
  <si>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</si>
  <si>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</si>
  <si>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</si>
  <si>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</si>
  <si>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</si>
  <si>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</si>
  <si>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</si>
  <si>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</si>
  <si>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</si>
  <si>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no PCM </t>
  </si>
  <si>
    <t xml:space="preserve">Restored by PG </t>
  </si>
  <si>
    <t>PCM-20251003-00001181</t>
  </si>
  <si>
    <t>ETA 100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</si>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</sst>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xf numFmtId="165" fontId="9" fillId="9" borderId="10"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4" totalsRowShown="0" headerRowDxfId="174" dataDxfId="173" headerRowBorderDxfId="171" tableBorderDxfId="172" totalsRowBorderDxfId="170">
  <autoFilter ref="A1:L5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4">
    <sortCondition ref="H1:H54"/>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3" totalsRowShown="0" headerRowDxfId="157" dataDxfId="156" headerRowBorderDxfId="154" tableBorderDxfId="155" totalsRowBorderDxfId="153">
  <autoFilter ref="A1:CJ33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9" totalsRowShown="0" headerRowDxfId="64" dataDxfId="63" headerRowBorderDxfId="61" tableBorderDxfId="62">
  <autoFilter ref="A1:L122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 totalsRowShown="0" headerRowDxfId="48" dataDxfId="47" headerRowBorderDxfId="45" tableBorderDxfId="46" totalsRowBorderDxfId="44">
  <autoFilter ref="A1:L4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1" totalsRowShown="0" headerRowDxfId="31" dataDxfId="30" headerRowBorderDxfId="28" tableBorderDxfId="29">
  <autoFilter ref="A1:L2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5" totalsRowShown="0" headerRowDxfId="15" dataDxfId="14" headerRowBorderDxfId="12" tableBorderDxfId="13">
  <autoFilter ref="A1:L3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4"/>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270.77748587963288</v>
      </c>
      <c r="H2" s="141">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3</v>
      </c>
      <c r="D3" s="64" t="s">
        <v>8584</v>
      </c>
      <c r="E3" s="65" t="s">
        <v>38964</v>
      </c>
      <c r="F3" s="66">
        <v>45933.720370370371</v>
      </c>
      <c r="G3" s="67">
        <f ca="1">IFERROR(NOW()-F3,"")</f>
        <v>5.5414351882063784E-3</v>
      </c>
      <c r="H3" s="68">
        <v>45933.720370370371</v>
      </c>
      <c r="I3" s="73" t="str">
        <f>IFERROR(VLOOKUP(D3,DB!A:F,6,0),"")</f>
        <v>Generator-SG</v>
      </c>
      <c r="J3" s="73" t="str">
        <f>IFERROR(VLOOKUP(D3,DB!A:G,7,0),"")</f>
        <v>Dead</v>
      </c>
      <c r="K3" s="69" t="s">
        <v>38967</v>
      </c>
      <c r="L3" s="70" t="str">
        <f>IFERROR(VLOOKUP(D3,DB!A:I,9,0),"")</f>
        <v>Latis</v>
      </c>
    </row>
    <row r="4" spans="1:12" ht="15" customHeight="1">
      <c r="A4" s="63"/>
      <c r="B4" s="73" t="str">
        <f>IFERROR(VLOOKUP(D4,DB!A:K,11,0),"")</f>
        <v/>
      </c>
      <c r="C4" s="64"/>
      <c r="D4" s="64"/>
      <c r="E4" s="65"/>
      <c r="F4" s="66"/>
      <c r="G4" s="67">
        <f ca="1">IFERROR(NOW()-F4,"")</f>
        <v>45933.725911805559</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45933.725911805559</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45933.725911805559</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45933.725911805559</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45933.725911805559</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45933.725911805559</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45933.725911805559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45933.725911805559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45933.725911805559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45933.725911805559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45933.725911805559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45933.725911805559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45933.725911805559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45933.725911805559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45933.725911805559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45933.725911805559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45933.725911805559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45933.725911805559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45933.725911805559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45933.725911805559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45933.725911805559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45933.725911805559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45933.725911805559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45933.725911805559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45933.725911805559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45933.725911805559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45933.725911805559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45933.725911805559</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45933.725911805559</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45933.725911805559</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45933.725911805559</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45933.725911805559</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45933.725911805559</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45933.725911805559</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45933.725911805559</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45933.725911805559</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45933.725911805559</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45933.725911805559</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45933.725911805559</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45933.725911805559</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45933.725911805559</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45933.725911805559</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45933.725911805559</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45933.725911805559</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45933.725911805559</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45933.725911805559</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45933.725911805559</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45933.725911805559</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45933.725911805559</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45933.725911805559</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45933.725911805559</v>
      </c>
      <c r="H54" s="68"/>
      <c r="I54" s="73" t="str">
        <f>IFERROR(VLOOKUP(D54,DB!A:F,6,0),"")</f>
        <v/>
      </c>
      <c r="J54" s="73" t="str">
        <f>IFERROR(VLOOKUP(D54,DB!A:G,7,0),"")</f>
        <v/>
      </c>
      <c r="K54" s="69"/>
      <c r="L54" s="70" t="str">
        <f>IFERROR(VLOOKUP(D54,DB!A:I,9,0),"")</f>
        <v/>
      </c>
    </row>
  </sheetData>
  <customSheetViews>
    <customSheetView guid="{F6042A99-DD27-4453-835D-0834D95730CC}" filter="1" showAutoFilter="1">
      <pageMargins left="0" right="0" top="0" bottom="0" header="0" footer="0"/>
      <autoFilter ref="B1:M1" xr:uid="{29D4E0FA-0D47-45CC-8C55-C71F3AEC11D3}"/>
    </customSheetView>
  </customSheetViews>
  <dataValidations count="2">
    <dataValidation allowBlank="1" showInputMessage="1" showErrorMessage="1" sqref="E1" xr:uid="{5DBA255D-CDD9-49FB-AD3C-AF70AB4EE696}"/>
    <dataValidation type="list" allowBlank="1" showInputMessage="1" showErrorMessage="1" sqref="E2:E5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3"/>
  <sheetViews>
    <sheetView tabSelected="1"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242.07412939814822</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126.99882847222761</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108.72607384259754</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29728</v>
      </c>
      <c r="E6" s="131" t="s">
        <v>38964</v>
      </c>
      <c r="F6" s="142"/>
      <c r="G6" s="133">
        <f ca="1">IFERROR(NOW()-F6,"-")</f>
        <v>45933.725911805559</v>
      </c>
      <c r="H6" s="132">
        <v>45933.689942129633</v>
      </c>
      <c r="I6" s="18" t="str">
        <f>IFERROR(VLOOKUP(D6,DB!A:F,6,0),"")</f>
        <v>SCECO</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1</v>
      </c>
      <c r="D7" s="18" t="s">
        <v>28611</v>
      </c>
      <c r="E7" s="131" t="s">
        <v>38964</v>
      </c>
      <c r="F7" s="142">
        <v>45933.699131944442</v>
      </c>
      <c r="G7" s="133">
        <f ca="1">IFERROR(NOW()-F7,"-")</f>
        <v>2.6779861116665415E-2</v>
      </c>
      <c r="H7" s="132">
        <v>45933.694108796299</v>
      </c>
      <c r="I7" s="18" t="str">
        <f>IFERROR(VLOOKUP(D7,DB!A:F,6,0),"")</f>
        <v>Power Cube</v>
      </c>
      <c r="J7" s="18" t="str">
        <f>IFERROR(VLOOKUP(D7,DB!A:G,7,0),"")</f>
        <v>In progress+No BB Design</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45933.725911805559</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75"/>
      <c r="E9" s="131"/>
      <c r="F9" s="132"/>
      <c r="G9" s="133">
        <f ca="1">IFERROR(NOW()-F9,"-")</f>
        <v>45933.725911805559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45933.725911805559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45933.725911805559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45933.725911805559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45933.725911805559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45933.725911805559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45933.725911805559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45933.725911805559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45933.725911805559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45933.725911805559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45933.725911805559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45933.725911805559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45933.725911805559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45933.725911805559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45933.725911805559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45933.725911805559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45933.725911805559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45933.725911805559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45933.725911805559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45933.725911805559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45933.725911805559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45933.725911805559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45933.725911805559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45933.725911805559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45933.725911805559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45933.725911805559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45933.725911805559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45933.725911805559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45933.725911805559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45933.725911805559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45933.725911805559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45933.725911805559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45933.725911805559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45933.725911805559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45933.725911805559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45933.725911805559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45933.725911805559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45933.725911805559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45933.725911805559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45933.725911805559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45933.725911805559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45933.725911805559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45933.725911805559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45933.725911805559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45933.725911805559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45933.725911805559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45933.725911805559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45933.725911805559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45933.725911805559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45933.725911805559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45933.725911805559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45933.725911805559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45933.725911805559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45933.725911805559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45933.725911805559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45933.725911805559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45933.725911805559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45933.725911805559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45933.725911805559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45933.725911805559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45933.725911805559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45933.725911805559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45933.725911805559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45933.725911805559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45933.725911805559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45933.725911805559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45933.725911805559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45933.725911805559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45933.725911805559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45933.725911805559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45933.725911805559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45933.725911805559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45933.725911805559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45933.725911805559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45933.725911805559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45933.725911805559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45933.725911805559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45933.725911805559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45933.725911805559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45933.725911805559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45933.725911805559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45933.725911805559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45933.725911805559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45933.725911805559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45933.725911805559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45933.725911805559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45933.725911805559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45933.725911805559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45933.725911805559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45933.725911805559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45933.725911805559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45933.725911805559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45933.725911805559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45933.725911805559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45933.725911805559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45933.725911805559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45933.725911805559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45933.725911805559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45933.725911805559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45933.725911805559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45933.725911805559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45933.725911805559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45933.725911805559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45933.725911805559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45933.725911805559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45933.725911805559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45933.725911805559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45933.725911805559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45933.725911805559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45933.725911805559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45933.725911805559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45933.725911805559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45933.725911805559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45933.725911805559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45933.725911805559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45933.725911805559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45933.725911805559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45933.725911805559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45933.725911805559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45933.725911805559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45933.725911805559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45933.725911805559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45933.725911805559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45933.725911805559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45933.725911805559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45933.725911805559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45933.725911805559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45933.725911805559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45933.725911805559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45933.725911805559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45933.725911805559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45933.725911805559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45933.725911805559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45933.725911805559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45933.725911805559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45933.725911805559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45933.725911805559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45933.725911805559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45933.725911805559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45933.725911805559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45933.725911805559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45933.725911805559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45933.725911805559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45933.725911805559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45933.725911805559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45933.725911805559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45933.725911805559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45933.725911805559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45933.725911805559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45933.725911805559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45933.725911805559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45933.725911805559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45933.725911805559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45933.725911805559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45933.725911805559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45933.725911805559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45933.725911805559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45933.725911805559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45933.725911805559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45933.725911805559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45933.725911805559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45933.725911805559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45933.725911805559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45933.725911805559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45933.725911805559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45933.725911805559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45933.725911805559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45933.725911805559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45933.725911805559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45933.725911805559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45933.725911805559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45933.725911805559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45933.725911805559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45933.725911805559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45933.725911805559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45933.725911805559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45933.725911805559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45933.725911805559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45933.725911805559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45933.725911805559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45933.725911805559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45933.725911805559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45933.725911805559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45933.725911805559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45933.725911805559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45933.725911805559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45933.725911805559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45933.725911805559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45933.725911805559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45933.725911805559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45933.725911805559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45933.725911805559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45933.725911805559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45933.725911805559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45933.725911805559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45933.725911805559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45933.725911805559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45933.725911805559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45933.725911805559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45933.725911805559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45933.725911805559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45933.725911805559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45933.725911805559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45933.725911805559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45933.725911805559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45933.725911805559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45933.725911805559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45933.725911805559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45933.725911805559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45933.725911805559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45933.725911805559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45933.725911805559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45933.725911805559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45933.725911805559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45933.725911805559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45933.725911805559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45933.725911805559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45933.725911805559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45933.725911805559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45933.725911805559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45933.725911805559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45933.725911805559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45933.725911805559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45933.725911805559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45933.725911805559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45933.725911805559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45933.725911805559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45933.725911805559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45933.725911805559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45933.725911805559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45933.725911805559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45933.725911805559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45933.725911805559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45933.725911805559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45933.725911805559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45933.725911805559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45933.725911805559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45933.725911805559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45933.725911805559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45933.725911805559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45933.725911805559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45933.725911805559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45933.725911805559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45933.725911805559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45933.725911805559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45933.725911805559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45933.725911805559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45933.725911805559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45933.725911805559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45933.725911805559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45933.725911805559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45933.725911805559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45933.725911805559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45933.725911805559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45933.725911805559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45933.725911805559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45933.725911805559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45933.725911805559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45933.725911805559</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45933.725911805559</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45933.725911805559</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45933.725911805559</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45933.725911805559</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45933.725911805559</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45933.725911805559</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45933.725911805559</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45933.725911805559</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45933.725911805559</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45933.725911805559</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45933.725911805559</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45933.725911805559</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45933.725911805559</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45933.725911805559</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45933.725911805559</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45933.725911805559</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45933.725911805559</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45933.725911805559</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45933.725911805559</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45933.725911805559</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45933.725911805559</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45933.725911805559</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45933.725911805559</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45933.725911805559</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45933.725911805559</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45933.725911805559</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45933.725911805559</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45933.725911805559</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45933.725911805559</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45933.725911805559</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45933.725911805559</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45933.725911805559</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45933.725911805559</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45933.725911805559</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45933.725911805559</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45933.725911805559</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45933.725911805559</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45933.725911805559</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45933.725911805559</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45933.725911805559</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45933.725911805559</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45933.725911805559</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45933.725911805559</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45933.725911805559</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45933.725911805559</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45933.725911805559</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45933.725911805559</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45933.725911805559</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45933.725911805559</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45933.725911805559</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45933.725911805559</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45933.725911805559</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45933.725911805559</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45933.725911805559</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45933.725911805559</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45933.725911805559</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45933.725911805559</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45933.725911805559</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45933.725911805559</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45933.725911805559</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45933.725911805559</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45933.725911805559</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45933.725911805559</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45933.725911805559</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45933.725911805559</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45933.725911805559</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sheetData>
  <dataValidations count="2">
    <dataValidation allowBlank="1" showInputMessage="1" showErrorMessage="1" sqref="E1" xr:uid="{4D935161-CDD3-4592-B877-3FB59C99E142}"/>
    <dataValidation type="list" allowBlank="1" showInputMessage="1" showErrorMessage="1" sqref="E3:E33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9"/>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75"/>
      <c r="E2" s="18"/>
      <c r="F2" s="20"/>
      <c r="G2" s="21">
        <f t="shared" ref="G2:G62" ca="1" si="0">IFERROR(NOW()-F2,"-")</f>
        <v>45933.725911805559</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45933.725911805559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45933.725911805559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45933.725911805559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45933.725911805559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45933.725911805559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45933.725911805559</v>
      </c>
      <c r="H8" s="22"/>
      <c r="I8" s="19" t="str">
        <f>IFERROR(VLOOKUP(D8,DB!A:F,6,0),"")</f>
        <v/>
      </c>
      <c r="J8" s="18" t="str">
        <f>IFERROR(VLOOKUP(D8,DB!A:G,7,0),"")</f>
        <v/>
      </c>
      <c r="K8" s="50"/>
      <c r="L8" s="23" t="str">
        <f>IFERROR(VLOOKUP(D8,DB!A:I,9,0),"")</f>
        <v/>
      </c>
    </row>
    <row r="9" spans="1:13" ht="15" customHeight="1">
      <c r="A9" s="19"/>
      <c r="B9" s="18" t="str">
        <f>IFERROR(VLOOKUP(#REF!,DB!A:K,11,0),"")</f>
        <v/>
      </c>
      <c r="C9" s="18"/>
      <c r="D9" s="18"/>
      <c r="E9" s="18"/>
      <c r="F9" s="20"/>
      <c r="G9" s="21">
        <f t="shared" ca="1" si="0"/>
        <v>45933.725911805559</v>
      </c>
      <c r="H9" s="22"/>
      <c r="I9" s="19" t="str">
        <f>IFERROR(VLOOKUP(#REF!,DB!A:F,6,0),"")</f>
        <v/>
      </c>
      <c r="J9" s="18" t="str">
        <f>IFERROR(VLOOKUP(#REF!,DB!A:G,7,0),"")</f>
        <v/>
      </c>
      <c r="K9" s="50"/>
      <c r="L9" s="23" t="str">
        <f>IFERROR(VLOOKUP(#REF!,DB!A:I,9,0),"")</f>
        <v/>
      </c>
    </row>
    <row r="10" spans="1:13" ht="15" customHeight="1">
      <c r="A10" s="19"/>
      <c r="B10" s="75" t="str">
        <f>IFERROR(VLOOKUP(D10,DB!A:K,11,0),"")</f>
        <v/>
      </c>
      <c r="C10" s="18"/>
      <c r="D10" s="18"/>
      <c r="E10" s="18"/>
      <c r="F10" s="20"/>
      <c r="G10" s="21">
        <f t="shared" ca="1" si="0"/>
        <v>45933.725911805559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45933.725911805559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45933.725911805559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45933.725911805559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45933.725911805559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45933.725911805559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45933.725911805559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45933.725911805559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45933.725911805559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45933.725911805559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45933.725911805559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45933.725911805559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45933.725911805559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45933.725911805559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45933.725911805559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45933.725911805559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45933.725911805559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45933.725911805559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45933.725911805559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45933.725911805559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45933.725911805559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45933.725911805559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45933.725911805559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45933.725911805559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45933.725911805559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45933.725911805559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45933.725911805559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45933.725911805559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45933.725911805559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45933.725911805559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45933.725911805559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45933.725911805559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45933.725911805559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45933.725911805559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45933.725911805559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45933.725911805559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45933.725911805559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45933.725911805559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45933.725911805559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45933.725911805559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45933.725911805559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45933.725911805559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45933.725911805559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45933.725911805559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45933.725911805559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45933.725911805559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45933.725911805559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45933.725911805559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45933.725911805559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45933.725911805559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45933.725911805559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45933.725911805559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45933.725911805559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ref="G63:G126" ca="1" si="1">IFERROR(NOW()-F63,"-")</f>
        <v>45933.725911805559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45933.725911805559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45933.725911805559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45933.725911805559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45933.725911805559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45933.725911805559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45933.725911805559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45933.725911805559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45933.725911805559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45933.725911805559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45933.725911805559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45933.725911805559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45933.725911805559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45933.725911805559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45933.725911805559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45933.725911805559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45933.725911805559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45933.725911805559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45933.725911805559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45933.725911805559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45933.725911805559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45933.725911805559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45933.725911805559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45933.725911805559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45933.725911805559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45933.725911805559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45933.725911805559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45933.725911805559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45933.725911805559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45933.725911805559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45933.725911805559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45933.725911805559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45933.725911805559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45933.725911805559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45933.725911805559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45933.725911805559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45933.725911805559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45933.725911805559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45933.725911805559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45933.725911805559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45933.725911805559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45933.725911805559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45933.725911805559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45933.725911805559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45933.725911805559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45933.725911805559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45933.725911805559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45933.725911805559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45933.725911805559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45933.725911805559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45933.725911805559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45933.725911805559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45933.725911805559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45933.725911805559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45933.725911805559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45933.725911805559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45933.725911805559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45933.725911805559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45933.725911805559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45933.725911805559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45933.725911805559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45933.725911805559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45933.725911805559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45933.725911805559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ref="G127:G190" ca="1" si="2">IFERROR(NOW()-F127,"-")</f>
        <v>45933.725911805559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45933.725911805559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45933.725911805559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45933.725911805559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45933.725911805559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45933.725911805559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45933.725911805559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45933.725911805559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45933.725911805559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45933.725911805559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45933.725911805559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45933.725911805559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45933.725911805559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45933.725911805559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45933.725911805559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45933.725911805559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45933.725911805559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45933.725911805559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45933.725911805559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45933.725911805559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45933.725911805559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45933.725911805559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45933.725911805559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45933.725911805559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45933.725911805559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45933.725911805559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45933.725911805559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45933.725911805559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45933.725911805559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45933.725911805559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45933.725911805559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45933.725911805559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45933.725911805559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45933.725911805559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45933.725911805559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45933.725911805559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45933.725911805559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45933.725911805559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45933.725911805559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45933.725911805559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45933.725911805559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45933.725911805559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45933.725911805559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45933.725911805559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45933.725911805559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45933.725911805559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45933.725911805559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45933.725911805559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45933.725911805559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45933.725911805559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45933.725911805559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45933.725911805559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45933.725911805559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45933.725911805559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45933.725911805559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45933.725911805559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45933.725911805559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45933.725911805559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45933.725911805559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45933.725911805559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45933.725911805559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45933.725911805559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45933.725911805559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45933.725911805559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ref="G191:G254" ca="1" si="3">IFERROR(NOW()-F191,"-")</f>
        <v>45933.725911805559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45933.725911805559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45933.725911805559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45933.725911805559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45933.725911805559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45933.725911805559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45933.725911805559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45933.725911805559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45933.725911805559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45933.725911805559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45933.725911805559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45933.725911805559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45933.725911805559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45933.725911805559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45933.725911805559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45933.725911805559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45933.725911805559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45933.725911805559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45933.725911805559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45933.725911805559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45933.725911805559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45933.725911805559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45933.725911805559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45933.725911805559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45933.725911805559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45933.725911805559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45933.725911805559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45933.725911805559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45933.725911805559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45933.725911805559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45933.725911805559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45933.725911805559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45933.725911805559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45933.725911805559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45933.725911805559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45933.725911805559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45933.725911805559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45933.725911805559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45933.725911805559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45933.725911805559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45933.725911805559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45933.725911805559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45933.725911805559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45933.725911805559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45933.725911805559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45933.725911805559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45933.725911805559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45933.725911805559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45933.725911805559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45933.725911805559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45933.725911805559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45933.725911805559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45933.725911805559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45933.725911805559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45933.725911805559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45933.725911805559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45933.725911805559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45933.725911805559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45933.725911805559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45933.725911805559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45933.725911805559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45933.725911805559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45933.725911805559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45933.725911805559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ref="G255:G318" ca="1" si="4">IFERROR(NOW()-F255,"-")</f>
        <v>45933.725911805559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45933.725911805559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45933.725911805559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45933.725911805559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45933.725911805559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45933.725911805559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45933.725911805559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45933.725911805559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45933.725911805559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45933.725911805559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45933.725911805559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45933.725911805559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45933.725911805559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45933.725911805559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45933.725911805559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45933.725911805559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45933.725911805559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45933.725911805559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45933.725911805559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45933.725911805559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45933.725911805559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45933.725911805559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45933.725911805559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45933.725911805559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45933.725911805559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45933.725911805559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45933.725911805559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45933.725911805559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45933.725911805559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45933.725911805559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45933.725911805559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45933.725911805559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45933.725911805559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45933.725911805559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45933.725911805559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45933.725911805559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45933.725911805559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45933.725911805559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45933.725911805559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45933.725911805559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45933.725911805559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45933.725911805559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45933.725911805559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45933.725911805559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45933.725911805559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45933.725911805559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45933.725911805559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45933.725911805559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45933.725911805559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45933.725911805559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45933.725911805559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45933.725911805559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45933.725911805559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45933.725911805559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45933.725911805559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45933.725911805559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45933.725911805559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45933.725911805559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45933.725911805559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45933.725911805559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45933.725911805559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45933.725911805559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45933.725911805559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45933.725911805559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ref="G319:G382" ca="1" si="5">IFERROR(NOW()-F319,"-")</f>
        <v>45933.725911805559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45933.725911805559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45933.725911805559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45933.725911805559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45933.725911805559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45933.725911805559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45933.725911805559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45933.725911805559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45933.725911805559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45933.725911805559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45933.725911805559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45933.725911805559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45933.725911805559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45933.725911805559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45933.725911805559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45933.725911805559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45933.725911805559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45933.725911805559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45933.725911805559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45933.725911805559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45933.725911805559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45933.725911805559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45933.725911805559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45933.725911805559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45933.725911805559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45933.725911805559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45933.725911805559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45933.725911805559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45933.725911805559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45933.725911805559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45933.725911805559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45933.725911805559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45933.725911805559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45933.725911805559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45933.725911805559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45933.725911805559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45933.725911805559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45933.725911805559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45933.725911805559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45933.725911805559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45933.725911805559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45933.725911805559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45933.725911805559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45933.725911805559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45933.725911805559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45933.725911805559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45933.725911805559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45933.725911805559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45933.725911805559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45933.725911805559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45933.725911805559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45933.725911805559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45933.725911805559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45933.725911805559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45933.725911805559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45933.725911805559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45933.725911805559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45933.725911805559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45933.725911805559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45933.725911805559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45933.725911805559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45933.725911805559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45933.725911805559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45933.725911805559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ref="G383:G446" ca="1" si="6">IFERROR(NOW()-F383,"-")</f>
        <v>45933.725911805559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45933.725911805559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45933.725911805559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45933.725911805559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45933.725911805559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45933.725911805559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45933.725911805559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45933.725911805559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45933.725911805559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45933.725911805559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45933.725911805559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45933.725911805559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45933.725911805559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45933.725911805559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45933.725911805559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45933.725911805559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45933.725911805559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45933.725911805559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45933.725911805559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45933.725911805559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45933.725911805559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45933.725911805559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45933.725911805559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45933.725911805559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45933.725911805559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45933.725911805559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45933.725911805559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45933.725911805559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45933.725911805559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45933.725911805559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45933.725911805559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45933.725911805559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45933.725911805559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45933.725911805559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45933.725911805559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45933.725911805559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45933.725911805559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45933.725911805559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45933.725911805559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45933.725911805559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45933.725911805559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45933.725911805559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45933.725911805559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45933.725911805559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45933.725911805559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45933.725911805559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45933.725911805559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45933.725911805559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45933.725911805559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45933.725911805559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45933.725911805559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45933.725911805559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45933.725911805559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45933.725911805559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45933.725911805559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45933.725911805559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45933.725911805559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45933.725911805559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45933.725911805559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45933.725911805559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45933.725911805559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45933.725911805559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45933.725911805559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45933.725911805559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ref="G447:G510" ca="1" si="7">IFERROR(NOW()-F447,"-")</f>
        <v>45933.725911805559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45933.725911805559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45933.725911805559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45933.725911805559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45933.725911805559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45933.725911805559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45933.725911805559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45933.725911805559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45933.725911805559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45933.725911805559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45933.725911805559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45933.725911805559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45933.725911805559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45933.725911805559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45933.725911805559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45933.725911805559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45933.725911805559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45933.725911805559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45933.725911805559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45933.725911805559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45933.725911805559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45933.725911805559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45933.725911805559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45933.725911805559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45933.725911805559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45933.725911805559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45933.725911805559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45933.725911805559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45933.725911805559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45933.725911805559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45933.725911805559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45933.725911805559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45933.725911805559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45933.725911805559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45933.725911805559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45933.725911805559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45933.725911805559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45933.725911805559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45933.725911805559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45933.725911805559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45933.725911805559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45933.725911805559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45933.725911805559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45933.725911805559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45933.725911805559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45933.725911805559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45933.725911805559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45933.725911805559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45933.725911805559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45933.725911805559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45933.725911805559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45933.725911805559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45933.725911805559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45933.725911805559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45933.725911805559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45933.725911805559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45933.725911805559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45933.725911805559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45933.725911805559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45933.725911805559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45933.725911805559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45933.725911805559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45933.725911805559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45933.725911805559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ref="G511:G574" ca="1" si="8">IFERROR(NOW()-F511,"-")</f>
        <v>45933.725911805559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45933.725911805559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45933.725911805559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45933.725911805559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45933.725911805559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45933.725911805559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45933.725911805559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45933.725911805559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45933.725911805559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45933.725911805559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45933.725911805559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45933.725911805559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45933.725911805559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45933.725911805559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45933.725911805559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45933.725911805559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45933.725911805559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45933.725911805559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45933.725911805559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45933.725911805559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45933.725911805559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45933.725911805559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45933.725911805559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45933.725911805559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45933.725911805559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45933.725911805559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45933.725911805559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45933.725911805559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45933.725911805559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45933.725911805559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45933.725911805559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45933.725911805559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45933.725911805559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45933.725911805559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45933.725911805559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45933.725911805559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45933.725911805559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45933.725911805559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45933.725911805559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45933.725911805559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45933.725911805559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45933.725911805559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45933.725911805559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45933.725911805559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45933.725911805559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45933.725911805559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45933.725911805559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45933.725911805559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45933.725911805559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45933.725911805559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45933.725911805559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45933.725911805559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45933.725911805559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45933.725911805559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45933.725911805559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45933.725911805559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45933.725911805559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45933.725911805559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45933.725911805559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45933.725911805559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45933.725911805559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45933.725911805559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45933.725911805559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45933.725911805559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ref="G575:G638" ca="1" si="9">IFERROR(NOW()-F575,"-")</f>
        <v>45933.725911805559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45933.725911805559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45933.725911805559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45933.725911805559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45933.725911805559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45933.725911805559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45933.725911805559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45933.725911805559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45933.725911805559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45933.725911805559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45933.725911805559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45933.725911805559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45933.725911805559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45933.725911805559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45933.725911805559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45933.725911805559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45933.725911805559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45933.725911805559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45933.725911805559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45933.725911805559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45933.725911805559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45933.725911805559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45933.725911805559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45933.725911805559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45933.725911805559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45933.725911805559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45933.725911805559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45933.725911805559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45933.725911805559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45933.725911805559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45933.725911805559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45933.725911805559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45933.725911805559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45933.725911805559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45933.725911805559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45933.725911805559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45933.725911805559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45933.725911805559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45933.725911805559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45933.725911805559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45933.725911805559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45933.725911805559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45933.725911805559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45933.725911805559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45933.725911805559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45933.725911805559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45933.725911805559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45933.725911805559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45933.725911805559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45933.725911805559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45933.725911805559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45933.725911805559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45933.725911805559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45933.725911805559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45933.725911805559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45933.725911805559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45933.725911805559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45933.725911805559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45933.725911805559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45933.725911805559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45933.725911805559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45933.725911805559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45933.725911805559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45933.725911805559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ref="G639:G702" ca="1" si="10">IFERROR(NOW()-F639,"-")</f>
        <v>45933.725911805559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45933.725911805559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45933.725911805559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45933.725911805559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45933.725911805559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45933.725911805559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45933.725911805559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45933.725911805559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45933.725911805559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45933.725911805559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45933.725911805559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45933.725911805559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45933.725911805559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45933.725911805559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45933.725911805559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45933.725911805559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45933.725911805559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45933.725911805559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45933.725911805559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45933.725911805559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45933.725911805559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45933.725911805559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45933.725911805559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45933.725911805559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45933.725911805559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45933.725911805559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45933.725911805559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45933.725911805559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45933.725911805559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45933.725911805559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45933.725911805559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45933.725911805559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45933.725911805559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45933.725911805559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45933.725911805559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45933.725911805559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45933.725911805559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45933.725911805559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45933.725911805559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45933.725911805559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45933.725911805559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45933.725911805559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45933.725911805559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45933.725911805559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45933.725911805559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45933.725911805559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45933.725911805559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45933.725911805559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45933.725911805559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45933.725911805559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45933.725911805559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45933.725911805559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45933.725911805559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45933.725911805559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45933.725911805559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45933.725911805559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45933.725911805559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45933.725911805559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45933.725911805559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45933.725911805559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45933.725911805559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45933.725911805559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45933.725911805559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45933.725911805559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ref="G703:G766" ca="1" si="11">IFERROR(NOW()-F703,"-")</f>
        <v>45933.725911805559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45933.725911805559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45933.725911805559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45933.725911805559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45933.725911805559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45933.725911805559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45933.725911805559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45933.725911805559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45933.725911805559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45933.725911805559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45933.725911805559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45933.725911805559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45933.725911805559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45933.725911805559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45933.725911805559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45933.725911805559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45933.725911805559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45933.725911805559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45933.725911805559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45933.725911805559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45933.725911805559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45933.725911805559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45933.725911805559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45933.725911805559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45933.725911805559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45933.725911805559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45933.725911805559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45933.725911805559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45933.725911805559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45933.725911805559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45933.725911805559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45933.725911805559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45933.725911805559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45933.725911805559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45933.725911805559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45933.725911805559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45933.725911805559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45933.725911805559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45933.725911805559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45933.725911805559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45933.725911805559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45933.725911805559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45933.725911805559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45933.725911805559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45933.725911805559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45933.725911805559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45933.725911805559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45933.725911805559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45933.725911805559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45933.725911805559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45933.725911805559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45933.725911805559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45933.725911805559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45933.725911805559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45933.725911805559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45933.725911805559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45933.725911805559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45933.725911805559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45933.725911805559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45933.725911805559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45933.725911805559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45933.725911805559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45933.725911805559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45933.725911805559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ref="G767:G830" ca="1" si="12">IFERROR(NOW()-F767,"-")</f>
        <v>45933.725911805559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45933.725911805559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45933.725911805559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45933.725911805559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45933.725911805559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45933.725911805559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45933.725911805559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45933.725911805559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45933.725911805559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45933.725911805559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45933.725911805559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45933.725911805559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45933.725911805559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45933.725911805559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45933.725911805559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45933.725911805559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45933.725911805559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45933.725911805559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45933.725911805559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45933.725911805559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45933.725911805559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45933.725911805559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45933.725911805559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45933.725911805559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45933.725911805559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45933.725911805559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45933.725911805559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45933.725911805559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45933.725911805559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45933.725911805559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45933.725911805559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45933.725911805559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45933.725911805559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45933.725911805559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45933.725911805559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45933.725911805559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45933.725911805559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45933.725911805559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45933.725911805559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45933.725911805559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45933.725911805559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45933.725911805559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45933.725911805559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45933.725911805559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45933.725911805559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45933.725911805559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45933.725911805559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45933.725911805559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45933.725911805559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45933.725911805559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45933.725911805559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45933.725911805559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45933.725911805559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45933.725911805559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45933.725911805559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45933.725911805559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45933.725911805559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45933.725911805559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45933.725911805559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45933.725911805559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45933.725911805559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45933.725911805559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45933.725911805559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45933.725911805559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ref="G831:G894" ca="1" si="13">IFERROR(NOW()-F831,"-")</f>
        <v>45933.725911805559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45933.725911805559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45933.725911805559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45933.725911805559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45933.725911805559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45933.725911805559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45933.725911805559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45933.725911805559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45933.725911805559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45933.725911805559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45933.725911805559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45933.725911805559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45933.725911805559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45933.725911805559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45933.725911805559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45933.725911805559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45933.725911805559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45933.725911805559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45933.725911805559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45933.725911805559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45933.725911805559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45933.725911805559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45933.725911805559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45933.725911805559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45933.725911805559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45933.725911805559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45933.725911805559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45933.725911805559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45933.725911805559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45933.725911805559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45933.725911805559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45933.725911805559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45933.725911805559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45933.725911805559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45933.725911805559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45933.725911805559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45933.725911805559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45933.725911805559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45933.725911805559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45933.725911805559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45933.725911805559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45933.725911805559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45933.725911805559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45933.725911805559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45933.725911805559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45933.725911805559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45933.725911805559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45933.725911805559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45933.725911805559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45933.725911805559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45933.725911805559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45933.725911805559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45933.725911805559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45933.725911805559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45933.725911805559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45933.725911805559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45933.725911805559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45933.725911805559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45933.725911805559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45933.725911805559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45933.725911805559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45933.725911805559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45933.725911805559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45933.725911805559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ref="G895:G958" ca="1" si="14">IFERROR(NOW()-F895,"-")</f>
        <v>45933.725911805559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45933.725911805559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45933.725911805559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45933.725911805559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45933.725911805559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45933.725911805559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45933.725911805559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45933.725911805559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45933.725911805559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45933.725911805559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45933.725911805559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45933.725911805559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45933.725911805559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45933.725911805559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45933.725911805559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45933.725911805559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45933.725911805559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45933.725911805559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45933.725911805559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45933.725911805559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45933.725911805559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45933.725911805559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45933.725911805559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45933.725911805559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45933.725911805559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45933.725911805559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45933.725911805559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45933.725911805559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45933.725911805559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45933.725911805559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45933.725911805559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45933.725911805559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45933.725911805559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45933.725911805559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45933.725911805559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45933.725911805559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45933.725911805559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45933.725911805559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45933.725911805559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45933.725911805559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45933.725911805559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45933.725911805559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45933.725911805559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45933.725911805559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45933.725911805559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45933.725911805559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45933.725911805559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45933.725911805559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45933.725911805559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45933.725911805559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45933.725911805559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45933.725911805559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45933.725911805559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45933.725911805559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45933.725911805559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45933.725911805559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45933.725911805559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45933.725911805559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45933.725911805559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45933.725911805559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45933.725911805559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45933.725911805559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45933.725911805559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45933.725911805559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ref="G959:G1022" ca="1" si="15">IFERROR(NOW()-F959,"-")</f>
        <v>45933.725911805559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45933.725911805559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45933.725911805559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45933.725911805559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45933.725911805559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45933.725911805559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45933.725911805559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45933.725911805559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45933.725911805559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45933.725911805559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45933.725911805559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45933.725911805559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45933.725911805559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45933.725911805559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45933.725911805559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45933.725911805559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45933.725911805559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45933.725911805559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45933.725911805559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45933.725911805559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45933.725911805559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45933.725911805559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45933.725911805559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45933.725911805559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45933.725911805559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45933.725911805559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45933.725911805559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45933.725911805559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45933.725911805559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45933.725911805559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45933.725911805559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45933.725911805559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45933.725911805559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45933.725911805559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45933.725911805559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45933.725911805559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45933.725911805559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45933.725911805559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45933.725911805559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45933.725911805559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45933.725911805559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45933.725911805559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45933.725911805559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45933.725911805559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45933.725911805559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45933.725911805559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45933.725911805559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45933.725911805559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45933.725911805559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45933.725911805559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45933.725911805559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45933.725911805559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45933.725911805559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45933.725911805559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45933.725911805559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45933.725911805559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45933.725911805559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45933.725911805559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45933.725911805559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45933.725911805559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45933.725911805559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45933.725911805559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45933.725911805559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45933.725911805559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ref="G1023:G1086" ca="1" si="16">IFERROR(NOW()-F1023,"-")</f>
        <v>45933.725911805559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45933.725911805559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45933.725911805559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45933.725911805559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45933.725911805559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45933.725911805559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45933.725911805559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45933.725911805559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45933.725911805559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45933.725911805559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45933.725911805559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45933.725911805559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45933.725911805559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45933.725911805559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45933.725911805559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45933.725911805559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45933.725911805559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45933.725911805559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45933.725911805559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45933.725911805559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45933.725911805559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45933.725911805559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45933.725911805559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45933.725911805559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45933.725911805559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45933.725911805559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45933.725911805559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45933.725911805559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45933.725911805559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45933.725911805559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45933.725911805559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45933.725911805559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45933.725911805559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45933.725911805559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45933.725911805559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45933.725911805559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45933.725911805559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45933.725911805559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45933.725911805559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45933.725911805559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45933.725911805559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45933.725911805559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45933.725911805559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45933.725911805559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45933.725911805559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45933.725911805559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45933.725911805559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45933.725911805559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45933.725911805559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45933.725911805559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45933.725911805559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45933.725911805559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45933.725911805559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45933.725911805559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45933.725911805559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45933.725911805559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45933.725911805559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45933.725911805559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45933.725911805559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45933.725911805559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45933.725911805559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45933.725911805559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45933.725911805559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45933.725911805559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ref="G1087:G1150" ca="1" si="17">IFERROR(NOW()-F1087,"-")</f>
        <v>45933.725911805559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45933.725911805559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45933.725911805559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45933.725911805559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45933.725911805559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45933.725911805559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45933.725911805559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45933.725911805559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45933.725911805559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45933.725911805559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45933.725911805559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45933.725911805559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45933.725911805559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45933.725911805559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45933.725911805559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45933.725911805559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45933.725911805559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45933.725911805559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45933.725911805559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45933.725911805559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45933.725911805559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45933.725911805559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45933.725911805559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45933.725911805559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45933.725911805559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45933.725911805559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45933.725911805559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45933.725911805559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45933.725911805559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45933.725911805559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45933.725911805559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45933.725911805559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45933.725911805559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45933.725911805559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45933.725911805559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45933.725911805559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45933.725911805559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45933.725911805559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45933.725911805559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45933.725911805559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45933.725911805559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45933.725911805559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45933.725911805559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45933.725911805559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45933.725911805559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45933.725911805559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45933.725911805559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45933.725911805559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45933.725911805559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45933.725911805559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45933.725911805559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45933.725911805559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45933.725911805559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45933.725911805559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45933.725911805559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45933.725911805559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45933.725911805559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45933.725911805559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45933.725911805559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45933.725911805559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45933.725911805559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45933.725911805559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45933.725911805559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45933.725911805559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ref="G1151:G1214" ca="1" si="18">IFERROR(NOW()-F1151,"-")</f>
        <v>45933.725911805559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45933.725911805559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45933.725911805559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45933.725911805559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45933.725911805559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45933.725911805559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45933.725911805559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45933.725911805559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45933.725911805559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45933.725911805559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45933.725911805559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45933.725911805559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45933.725911805559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45933.725911805559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45933.725911805559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45933.725911805559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45933.725911805559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45933.725911805559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45933.725911805559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45933.725911805559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45933.725911805559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45933.725911805559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45933.725911805559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45933.725911805559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45933.725911805559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45933.725911805559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45933.725911805559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45933.725911805559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45933.725911805559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45933.725911805559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45933.725911805559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45933.725911805559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45933.725911805559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45933.725911805559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45933.725911805559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45933.725911805559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45933.725911805559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45933.725911805559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45933.725911805559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45933.725911805559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45933.725911805559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45933.725911805559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45933.725911805559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45933.725911805559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45933.725911805559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45933.725911805559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45933.725911805559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45933.725911805559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45933.725911805559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45933.725911805559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45933.725911805559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45933.725911805559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45933.725911805559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45933.725911805559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45933.725911805559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45933.725911805559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45933.725911805559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45933.725911805559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45933.725911805559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45933.725911805559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45933.725911805559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45933.725911805559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45933.725911805559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45933.725911805559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ref="G1215:G1229" ca="1" si="19">IFERROR(NOW()-F1215,"-")</f>
        <v>45933.725911805559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45933.725911805559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45933.725911805559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45933.725911805559</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45933.725911805559</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45933.725911805559</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45933.725911805559</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45933.725911805559</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45933.725911805559</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45933.725911805559</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45933.725911805559</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45933.725911805559</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45933.725911805559</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45933.725911805559</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45933.725911805559</v>
      </c>
      <c r="H1229" s="22"/>
      <c r="I1229" s="19" t="str">
        <f>IFERROR(VLOOKUP(D1229,DB!A:F,6,0),"")</f>
        <v/>
      </c>
      <c r="J1229" s="18" t="str">
        <f>IFERROR(VLOOKUP(D1229,DB!A:G,7,0),"")</f>
        <v/>
      </c>
      <c r="K1229" s="50"/>
      <c r="L1229" s="23" t="str">
        <f>IFERROR(VLOOKUP(D1229,DB!A:I,9,0),"")</f>
        <v/>
      </c>
    </row>
  </sheetData>
  <dataValidations count="2">
    <dataValidation allowBlank="1" showInputMessage="1" showErrorMessage="1" sqref="E1" xr:uid="{5914219A-CB83-432D-936A-CC0CB6F3982A}"/>
    <dataValidation type="list" allowBlank="1" showInputMessage="1" showErrorMessage="1" sqref="E2:E122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
  <sheetViews>
    <sheetView workbookViewId="0">
      <selection activeCell="D9" sqref="D9"/>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230.24519421296282</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2.835634027782362</v>
      </c>
      <c r="H3" s="113">
        <v>45930.847372685188</v>
      </c>
      <c r="I3" s="110" t="str">
        <f>IFERROR(VLOOKUP(D3,DB!A:F,6,0),"")</f>
        <v>SCECO</v>
      </c>
      <c r="J3" s="110" t="str">
        <f>IFERROR(VLOOKUP(D3,DB!A:G,7,0),"")</f>
        <v>In progress</v>
      </c>
      <c r="K3" s="115" t="s">
        <v>39062</v>
      </c>
      <c r="L3" s="107" t="str">
        <f>IFERROR(VLOOKUP(D3,DB!A:I,9,0),"")</f>
        <v>Latis</v>
      </c>
    </row>
    <row r="4" spans="1:16" ht="15" customHeight="1">
      <c r="A4" s="110"/>
      <c r="B4" s="110" t="str">
        <f>IFERROR(VLOOKUP(D4,DB!A:K,11,0),"")</f>
        <v/>
      </c>
      <c r="C4" s="111"/>
      <c r="D4" s="107"/>
      <c r="E4" s="112"/>
      <c r="F4" s="113"/>
      <c r="G4" s="114">
        <f ca="1">IFERROR(NOW()-F4,"")</f>
        <v>45933.725911805559</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45933.725911805559</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45933.725911805559</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45933.725911805559</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45933.725911805559</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45933.725911805559</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45933.725911805559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45933.725911805559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45933.725911805559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45933.725911805559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45933.725911805559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45933.725911805559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45933.725911805559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45933.725911805559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45933.725911805559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45933.725911805559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45933.725911805559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45933.725911805559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45933.725911805559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45933.725911805559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45933.725911805559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45933.725911805559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45933.725911805559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45933.725911805559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45933.725911805559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45933.725911805559</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45933.725911805559</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45933.725911805559</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45933.725911805559</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45933.725911805559</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45933.725911805559</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45933.725911805559</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45933.725911805559</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45933.725911805559</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45933.725911805559</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45933.725911805559</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45933.725911805559</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45933.725911805559</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45933.725911805559</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45933.725911805559</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45933.725911805559</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45933.725911805559</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45933.725911805559</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45933.725911805559</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45933.725911805559</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45933.725911805559</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45933.725911805559</v>
      </c>
      <c r="H50" s="113"/>
      <c r="I50" s="110" t="str">
        <f>IFERROR(VLOOKUP(D50,DB!A:F,6,0),"")</f>
        <v/>
      </c>
      <c r="J50" s="110" t="str">
        <f>IFERROR(VLOOKUP(D50,DB!A:G,7,0),"")</f>
        <v/>
      </c>
      <c r="K50" s="115"/>
      <c r="L50" s="107" t="str">
        <f>IFERROR(VLOOKUP(D50,DB!A:I,9,0),"")</f>
        <v/>
      </c>
    </row>
  </sheetData>
  <dataValidations count="2">
    <dataValidation allowBlank="1" showInputMessage="1" showErrorMessage="1" sqref="E1" xr:uid="{A4F81451-56CC-4543-9497-104C4E44EE4B}"/>
    <dataValidation type="list" allowBlank="1" showInputMessage="1" showErrorMessage="1" sqref="E2:E5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9"/>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39063</v>
      </c>
      <c r="B2" s="37" t="str">
        <f>IFERROR(VLOOKUP(D2,DB!A:K,11,0),"")</f>
        <v>R5</v>
      </c>
      <c r="C2" s="37">
        <v>3</v>
      </c>
      <c r="D2" s="37" t="s">
        <v>36000</v>
      </c>
      <c r="E2" s="37" t="s">
        <v>38964</v>
      </c>
      <c r="F2" s="38">
        <v>45891.832060185188</v>
      </c>
      <c r="G2" s="39">
        <f t="shared" ref="G2" ca="1" si="0">IFERROR(NOW()-F2,"-")</f>
        <v>41.893851620370697</v>
      </c>
      <c r="H2" s="38">
        <v>45891.790393518517</v>
      </c>
      <c r="I2" s="37" t="str">
        <f>IFERROR(VLOOKUP(D2,DB!A:F,6,0),"")</f>
        <v>Generator-SG</v>
      </c>
      <c r="J2" s="37" t="str">
        <f>IFERROR(VLOOKUP(D2,DB!A:G,7,0),"")</f>
        <v>Vandalized</v>
      </c>
      <c r="K2" s="37" t="s">
        <v>39064</v>
      </c>
      <c r="L2" s="37" t="str">
        <f>IFERROR(VLOOKUP(D2,DB!A:I,9,0),"")</f>
        <v>Latis</v>
      </c>
      <c r="M2" s="136"/>
    </row>
    <row r="3" spans="1:13" ht="30.75">
      <c r="A3" s="37" t="s">
        <v>39065</v>
      </c>
      <c r="B3" s="37" t="str">
        <f>IFERROR(VLOOKUP(D3,DB!A:K,11,0),"")</f>
        <v>R5</v>
      </c>
      <c r="C3" s="37">
        <v>1</v>
      </c>
      <c r="D3" s="37" t="s">
        <v>31295</v>
      </c>
      <c r="E3" s="37" t="s">
        <v>39045</v>
      </c>
      <c r="F3" s="38">
        <v>45926.188877314817</v>
      </c>
      <c r="G3" s="39">
        <f ca="1">IFERROR(NOW()-F3,"-")</f>
        <v>7.5370344907423714</v>
      </c>
      <c r="H3" s="38">
        <v>45926.158159722225</v>
      </c>
      <c r="I3" s="37" t="str">
        <f>IFERROR(VLOOKUP(D3,DB!A:F,6,0),"")</f>
        <v>SCECO</v>
      </c>
      <c r="J3" s="37" t="str">
        <f>IFERROR(VLOOKUP(D3,DB!A:G,7,0),"")</f>
        <v>Good</v>
      </c>
      <c r="K3" s="37" t="s">
        <v>39066</v>
      </c>
      <c r="L3" s="37" t="str">
        <f>IFERROR(VLOOKUP(D3,DB!A:I,9,0),"")</f>
        <v>Latis</v>
      </c>
      <c r="M3" s="136"/>
    </row>
    <row r="4" spans="1:13" ht="15">
      <c r="A4" s="37"/>
      <c r="B4" s="37" t="str">
        <f>IFERROR(VLOOKUP(D4,DB!A:K,11,0),"")</f>
        <v/>
      </c>
      <c r="C4" s="37"/>
      <c r="D4" s="37"/>
      <c r="E4" s="37"/>
      <c r="F4" s="38"/>
      <c r="G4" s="39">
        <f ca="1">IFERROR(NOW()-F4,"-")</f>
        <v>45933.725911805559</v>
      </c>
      <c r="H4" s="38"/>
      <c r="I4" s="37" t="str">
        <f>IFERROR(VLOOKUP(D4,DB!A:F,6,0),"")</f>
        <v/>
      </c>
      <c r="J4" s="37" t="str">
        <f>IFERROR(VLOOKUP(D4,DB!A:G,7,0),"")</f>
        <v/>
      </c>
      <c r="K4" s="37"/>
      <c r="L4" s="37" t="str">
        <f>IFERROR(VLOOKUP(D4,DB!A:I,9,0),"")</f>
        <v/>
      </c>
      <c r="M4" s="136"/>
    </row>
    <row r="5" spans="1:13" ht="15">
      <c r="A5" s="37"/>
      <c r="B5" s="37" t="str">
        <f>IFERROR(VLOOKUP(D5,DB!A:K,11,0),"")</f>
        <v/>
      </c>
      <c r="C5" s="37"/>
      <c r="D5" s="137"/>
      <c r="E5" s="37"/>
      <c r="F5" s="38"/>
      <c r="G5" s="39">
        <f ca="1">IFERROR(NOW()-F5,"-")</f>
        <v>45933.725911805559</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45933.725911805559</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45933.725911805559</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45933.725911805559</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45933.725911805559</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45933.725911805559</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45933.725911805559</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45933.725911805559</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45933.725911805559</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45933.725911805559</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45933.725911805559</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45933.725911805559</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45933.725911805559</v>
      </c>
      <c r="H17" s="38"/>
      <c r="I17" s="37" t="str">
        <f>IFERROR(VLOOKUP(D17,DB!A:F,6,0),"")</f>
        <v/>
      </c>
      <c r="J17" s="37" t="str">
        <f>IFERROR(VLOOKUP(D17,DB!A:G,7,0),"")</f>
        <v/>
      </c>
      <c r="K17" s="37"/>
      <c r="L17" s="37" t="str">
        <f>IFERROR(VLOOKUP(D17,DB!A:I,9,0),"")</f>
        <v/>
      </c>
      <c r="M17" s="136"/>
    </row>
    <row r="18" spans="1:13" ht="15">
      <c r="A18" s="37"/>
      <c r="B18" s="37" t="str">
        <f>IFERROR(VLOOKUP(D18,DB!A:K,11,0),"")</f>
        <v/>
      </c>
      <c r="C18" s="37"/>
      <c r="D18"/>
      <c r="E18" s="37"/>
      <c r="F18" s="38"/>
      <c r="G18" s="39">
        <f ca="1">IFERROR(NOW()-F18,"-")</f>
        <v>45933.725911805559</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45933.725911805559</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45933.725911805559</v>
      </c>
      <c r="H20" s="38"/>
      <c r="I20" s="37" t="str">
        <f>IFERROR(VLOOKUP(D20,DB!A:F,6,0),"")</f>
        <v/>
      </c>
      <c r="J20" s="37" t="str">
        <f>IFERROR(VLOOKUP(D20,DB!A:G,7,0),"")</f>
        <v/>
      </c>
      <c r="K20" s="37"/>
      <c r="L20" s="37" t="str">
        <f>IFERROR(VLOOKUP(D20,DB!A:I,9,0),"")</f>
        <v/>
      </c>
      <c r="M20" s="136"/>
    </row>
    <row r="21" spans="1:13" ht="15.75">
      <c r="A21" s="37"/>
      <c r="B21" s="37" t="str">
        <f>IFERROR(VLOOKUP(D21,DB!A:K,11,0),"")</f>
        <v/>
      </c>
      <c r="C21" s="37"/>
      <c r="D21" s="140"/>
      <c r="E21" s="37"/>
      <c r="F21" s="38"/>
      <c r="G21" s="39">
        <f ca="1">IFERROR(NOW()-F21,"-")</f>
        <v>45933.725911805559</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45933.725911805559</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45933.725911805559</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45933.725911805559</v>
      </c>
      <c r="H24" s="38"/>
      <c r="I24" s="37" t="str">
        <f>IFERROR(VLOOKUP(D24,DB!A:F,6,0),"")</f>
        <v/>
      </c>
      <c r="J24" s="37" t="str">
        <f>IFERROR(VLOOKUP(D24,DB!A:G,7,0),"")</f>
        <v/>
      </c>
      <c r="K24" s="37"/>
      <c r="L24" s="37" t="str">
        <f>IFERROR(VLOOKUP(D24,DB!A:I,9,0),"")</f>
        <v/>
      </c>
      <c r="M24" s="136"/>
    </row>
    <row r="25" spans="1:13" ht="15.75">
      <c r="A25" s="37"/>
      <c r="B25" s="37" t="str">
        <f>IFERROR(VLOOKUP(D25,DB!A:K,11,0),"")</f>
        <v/>
      </c>
      <c r="C25" s="37"/>
      <c r="D25" s="140"/>
      <c r="E25" s="37"/>
      <c r="F25" s="38"/>
      <c r="G25" s="39">
        <f ca="1">IFERROR(NOW()-F25,"-")</f>
        <v>45933.725911805559</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45933.725911805559</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45933.725911805559</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45933.725911805559</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45933.725911805559</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45933.725911805559</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45933.725911805559</v>
      </c>
      <c r="H31" s="38"/>
      <c r="I31" s="37" t="str">
        <f>IFERROR(VLOOKUP(D31,DB!A:F,6,0),"")</f>
        <v/>
      </c>
      <c r="J31" s="37" t="str">
        <f>IFERROR(VLOOKUP(D31,DB!A:G,7,0),"")</f>
        <v/>
      </c>
      <c r="K31" s="37"/>
      <c r="L31" s="37" t="str">
        <f>IFERROR(VLOOKUP(D31,DB!A:I,9,0),"")</f>
        <v/>
      </c>
      <c r="M31" s="136"/>
    </row>
    <row r="32" spans="1:13" ht="15">
      <c r="A32" s="92"/>
      <c r="B32" s="92" t="str">
        <f>IFERROR(VLOOKUP(D32,DB!A:K,11,0),"")</f>
        <v/>
      </c>
      <c r="C32" s="92"/>
      <c r="D32" s="92"/>
      <c r="E32" s="92"/>
      <c r="F32" s="134"/>
      <c r="G32" s="135">
        <f ca="1">IFERROR(NOW()-F32,"-")</f>
        <v>45933.725911805559</v>
      </c>
      <c r="H32" s="134"/>
      <c r="I32" s="92" t="str">
        <f>IFERROR(VLOOKUP(D32,DB!A:F,6,0),"")</f>
        <v/>
      </c>
      <c r="J32" s="92" t="str">
        <f>IFERROR(VLOOKUP(D32,DB!A:G,7,0),"")</f>
        <v/>
      </c>
      <c r="K32" s="92"/>
      <c r="L32" s="92" t="str">
        <f>IFERROR(VLOOKUP(D32,DB!A:I,9,0),"")</f>
        <v/>
      </c>
      <c r="M32" s="136"/>
    </row>
    <row r="33" spans="1:13" ht="15">
      <c r="A33" s="37"/>
      <c r="B33" s="37" t="str">
        <f>IFERROR(VLOOKUP(D33,DB!A:K,11,0),"")</f>
        <v/>
      </c>
      <c r="C33" s="37"/>
      <c r="D33" s="37"/>
      <c r="E33" s="37"/>
      <c r="F33" s="38"/>
      <c r="G33" s="39">
        <f ca="1">IFERROR(NOW()-F33,"-")</f>
        <v>45933.725911805559</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45933.725911805559</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45933.725911805559</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45933.725911805559</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45933.725911805559</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45933.725911805559</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45933.725911805559</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45933.725911805559</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45933.725911805559</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45933.725911805559</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45933.725911805559</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45933.725911805559</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45933.725911805559</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45933.725911805559</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45933.725911805559</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45933.725911805559</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45933.725911805559</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45933.725911805559</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45933.725911805559</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45933.725911805559</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45933.725911805559</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45933.725911805559</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45933.725911805559</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45933.725911805559</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45933.725911805559</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45933.725911805559</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45933.725911805559</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45933.725911805559</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45933.725911805559</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45933.725911805559</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45933.725911805559</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45933.725911805559</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45933.725911805559</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45933.725911805559</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45933.725911805559</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45933.725911805559</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45933.725911805559</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45933.725911805559</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45933.725911805559</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45933.725911805559</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45933.725911805559</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45933.725911805559</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45933.725911805559</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45933.725911805559</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45933.725911805559</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45933.725911805559</v>
      </c>
      <c r="H78" s="38"/>
      <c r="I78" s="37" t="str">
        <f>IFERROR(VLOOKUP(D78,DB!A:F,6,0),"")</f>
        <v/>
      </c>
      <c r="J78" s="37" t="str">
        <f>IFERROR(VLOOKUP(D78,DB!A:G,7,0),"")</f>
        <v/>
      </c>
      <c r="K78" s="37"/>
      <c r="L78" s="37" t="str">
        <f>IFERROR(VLOOKUP(D78,DB!A:I,9,0),"")</f>
        <v/>
      </c>
      <c r="M78" s="136"/>
    </row>
    <row r="79" spans="1:13" ht="15">
      <c r="A79" s="92"/>
      <c r="B79" s="92" t="str">
        <f>IFERROR(VLOOKUP(D79,DB!A:K,11,0),"")</f>
        <v/>
      </c>
      <c r="C79" s="92"/>
      <c r="D79" s="92"/>
      <c r="E79" s="92"/>
      <c r="F79" s="134"/>
      <c r="G79" s="135">
        <f ca="1">IFERROR(NOW()-F79,"-")</f>
        <v>45933.725911805559</v>
      </c>
      <c r="H79" s="134"/>
      <c r="I79" s="92" t="str">
        <f>IFERROR(VLOOKUP(D79,DB!A:F,6,0),"")</f>
        <v/>
      </c>
      <c r="J79" s="92" t="str">
        <f>IFERROR(VLOOKUP(D79,DB!A:G,7,0),"")</f>
        <v/>
      </c>
      <c r="K79" s="92"/>
      <c r="L79" s="92" t="str">
        <f>IFERROR(VLOOKUP(D79,DB!A:I,9,0),"")</f>
        <v/>
      </c>
      <c r="M79" s="136"/>
    </row>
    <row r="80" spans="1:13" ht="15">
      <c r="A80" s="92"/>
      <c r="B80" s="92" t="str">
        <f>IFERROR(VLOOKUP(D80,DB!A:K,11,0),"")</f>
        <v/>
      </c>
      <c r="C80" s="92"/>
      <c r="D80" s="92"/>
      <c r="E80" s="92"/>
      <c r="F80" s="134"/>
      <c r="G80" s="135">
        <f ca="1">IFERROR(NOW()-F80,"-")</f>
        <v>45933.725911805559</v>
      </c>
      <c r="H80" s="134"/>
      <c r="I80" s="92" t="str">
        <f>IFERROR(VLOOKUP(D80,DB!A:F,6,0),"")</f>
        <v/>
      </c>
      <c r="J80" s="92" t="str">
        <f>IFERROR(VLOOKUP(D80,DB!A:G,7,0),"")</f>
        <v/>
      </c>
      <c r="K80" s="92"/>
      <c r="L80" s="92" t="str">
        <f>IFERROR(VLOOKUP(D80,DB!A:I,9,0),"")</f>
        <v/>
      </c>
    </row>
    <row r="81" spans="1:12" ht="15">
      <c r="A81" s="37"/>
      <c r="B81" s="37" t="str">
        <f>IFERROR(VLOOKUP(D81,DB!A:K,11,0),"")</f>
        <v/>
      </c>
      <c r="C81" s="37"/>
      <c r="D81" s="37"/>
      <c r="E81" s="37"/>
      <c r="F81" s="38"/>
      <c r="G81" s="39">
        <f ca="1">IFERROR(NOW()-F81,"-")</f>
        <v>45933.725911805559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45933.725911805559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45933.725911805559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45933.725911805559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45933.725911805559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45933.725911805559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45933.725911805559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45933.725911805559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45933.725911805559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45933.725911805559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45933.725911805559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45933.725911805559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45933.725911805559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45933.725911805559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45933.725911805559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45933.725911805559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45933.725911805559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45933.725911805559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45933.725911805559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45933.725911805559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45933.725911805559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45933.725911805559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45933.725911805559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45933.725911805559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45933.725911805559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45933.725911805559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45933.725911805559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45933.725911805559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45933.725911805559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45933.725911805559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45933.725911805559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45933.725911805559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45933.725911805559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45933.725911805559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45933.725911805559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45933.725911805559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45933.725911805559</v>
      </c>
      <c r="H117" s="38"/>
      <c r="I117" s="37" t="str">
        <f>IFERROR(VLOOKUP(D117,DB!A:F,6,0),"")</f>
        <v/>
      </c>
      <c r="J117" s="37" t="str">
        <f>IFERROR(VLOOKUP(D117,DB!A:G,7,0),"")</f>
        <v/>
      </c>
      <c r="K117" s="37"/>
      <c r="L117" s="37" t="str">
        <f>IFERROR(VLOOKUP(D117,DB!A:I,9,0),"")</f>
        <v/>
      </c>
    </row>
    <row r="118" spans="1:12" ht="15">
      <c r="A118" s="92"/>
      <c r="B118" s="92" t="str">
        <f>IFERROR(VLOOKUP(D118,DB!A:K,11,0),"")</f>
        <v/>
      </c>
      <c r="C118" s="92"/>
      <c r="D118" s="92"/>
      <c r="E118" s="92"/>
      <c r="F118" s="134"/>
      <c r="G118" s="135">
        <f ca="1">IFERROR(NOW()-F118,"-")</f>
        <v>45933.725911805559</v>
      </c>
      <c r="H118" s="134"/>
      <c r="I118" s="92" t="str">
        <f>IFERROR(VLOOKUP(D118,DB!A:F,6,0),"")</f>
        <v/>
      </c>
      <c r="J118" s="92" t="str">
        <f>IFERROR(VLOOKUP(D118,DB!A:G,7,0),"")</f>
        <v/>
      </c>
      <c r="K118" s="92"/>
      <c r="L118" s="92" t="str">
        <f>IFERROR(VLOOKUP(D118,DB!A:I,9,0),"")</f>
        <v/>
      </c>
    </row>
    <row r="119" spans="1:12" ht="15">
      <c r="A119" s="37"/>
      <c r="B119" s="37" t="str">
        <f>IFERROR(VLOOKUP(D119,DB!A:K,11,0),"")</f>
        <v/>
      </c>
      <c r="C119" s="37"/>
      <c r="D119" s="37"/>
      <c r="E119" s="37"/>
      <c r="F119" s="38"/>
      <c r="G119" s="39">
        <f ca="1">IFERROR(NOW()-F119,"-")</f>
        <v>45933.725911805559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45933.725911805559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45933.725911805559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45933.725911805559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45933.725911805559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45933.725911805559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45933.725911805559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45933.725911805559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45933.725911805559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45933.725911805559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45933.725911805559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45933.725911805559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45933.725911805559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45933.725911805559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45933.725911805559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45933.725911805559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45933.725911805559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45933.725911805559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45933.725911805559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45933.725911805559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45933.725911805559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45933.725911805559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45933.725911805559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45933.725911805559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45933.725911805559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45933.725911805559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45933.725911805559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45933.725911805559</v>
      </c>
      <c r="H146" s="38"/>
      <c r="I146" s="37" t="str">
        <f>IFERROR(VLOOKUP(D146,DB!A:F,6,0),"")</f>
        <v/>
      </c>
      <c r="J146" s="37" t="str">
        <f>IFERROR(VLOOKUP(D146,DB!A:G,7,0),"")</f>
        <v/>
      </c>
      <c r="K146" s="37"/>
      <c r="L146" s="37" t="str">
        <f>IFERROR(VLOOKUP(D146,DB!A:I,9,0),"")</f>
        <v/>
      </c>
    </row>
    <row r="147" spans="1:12" ht="15">
      <c r="A147" s="92"/>
      <c r="B147" s="92" t="str">
        <f>IFERROR(VLOOKUP(D147,DB!A:K,11,0),"")</f>
        <v/>
      </c>
      <c r="C147" s="92"/>
      <c r="D147" s="92"/>
      <c r="E147" s="92"/>
      <c r="F147" s="134"/>
      <c r="G147" s="135">
        <f ca="1">IFERROR(NOW()-F147,"-")</f>
        <v>45933.725911805559</v>
      </c>
      <c r="H147" s="134"/>
      <c r="I147" s="92" t="str">
        <f>IFERROR(VLOOKUP(D147,DB!A:F,6,0),"")</f>
        <v/>
      </c>
      <c r="J147" s="92" t="str">
        <f>IFERROR(VLOOKUP(D147,DB!A:G,7,0),"")</f>
        <v/>
      </c>
      <c r="K147" s="92"/>
      <c r="L147" s="92" t="str">
        <f>IFERROR(VLOOKUP(D147,DB!A:I,9,0),"")</f>
        <v/>
      </c>
    </row>
    <row r="148" spans="1:12" ht="15">
      <c r="A148" s="37"/>
      <c r="B148" s="37" t="str">
        <f>IFERROR(VLOOKUP(D148,DB!A:K,11,0),"")</f>
        <v/>
      </c>
      <c r="C148" s="37"/>
      <c r="D148" s="37"/>
      <c r="E148" s="37"/>
      <c r="F148" s="38"/>
      <c r="G148" s="39">
        <f ca="1">IFERROR(NOW()-F148,"-")</f>
        <v>45933.725911805559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45933.725911805559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45933.725911805559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45933.725911805559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45933.725911805559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45933.725911805559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45933.725911805559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45933.725911805559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45933.725911805559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45933.725911805559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45933.725911805559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45933.725911805559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45933.725911805559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45933.725911805559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45933.725911805559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45933.725911805559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45933.725911805559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45933.725911805559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45933.725911805559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45933.725911805559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45933.725911805559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45933.725911805559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45933.725911805559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45933.725911805559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45933.725911805559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45933.725911805559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45933.725911805559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45933.725911805559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45933.725911805559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45933.725911805559</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45933.725911805559</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45933.725911805559</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45933.725911805559</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45933.725911805559</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45933.725911805559</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45933.725911805559</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45933.725911805559</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45933.725911805559</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45933.725911805559</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45933.725911805559</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45933.725911805559</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45933.725911805559</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45933.725911805559</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45933.725911805559</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45933.725911805559</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45933.725911805559</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45933.725911805559</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45933.725911805559</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45933.725911805559</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45933.725911805559</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45933.725911805559</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45933.725911805559</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45933.725911805559</v>
      </c>
      <c r="H200" s="38"/>
      <c r="I200" s="37" t="str">
        <f>IFERROR(VLOOKUP(D200,DB!A:F,6,0),"")</f>
        <v/>
      </c>
      <c r="J200" s="37" t="str">
        <f>IFERROR(VLOOKUP(D200,DB!A:G,7,0),"")</f>
        <v/>
      </c>
      <c r="K200" s="37"/>
      <c r="L200" s="37" t="str">
        <f>IFERROR(VLOOKUP(D200,DB!A:I,9,0),"")</f>
        <v/>
      </c>
    </row>
    <row r="201" spans="1:12" ht="15">
      <c r="A201" s="92"/>
      <c r="B201" s="92" t="str">
        <f>IFERROR(VLOOKUP(D201,DB!A:K,11,0),"")</f>
        <v/>
      </c>
      <c r="C201" s="92"/>
      <c r="D201" s="92"/>
      <c r="E201" s="92"/>
      <c r="F201" s="134"/>
      <c r="G201" s="135">
        <f ca="1">IFERROR(NOW()-F201,"-")</f>
        <v>45933.725911805559</v>
      </c>
      <c r="H201" s="134"/>
      <c r="I201" s="92" t="str">
        <f>IFERROR(VLOOKUP(D201,DB!A:F,6,0),"")</f>
        <v/>
      </c>
      <c r="J201" s="92" t="str">
        <f>IFERROR(VLOOKUP(D201,DB!A:G,7,0),"")</f>
        <v/>
      </c>
      <c r="K201" s="92"/>
      <c r="L201" s="92" t="str">
        <f>IFERROR(VLOOKUP(D201,DB!A:I,9,0),"")</f>
        <v/>
      </c>
    </row>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6" ht="15"/>
    <row r="457" ht="15"/>
    <row r="458" ht="15"/>
    <row r="459" ht="15"/>
    <row r="460" ht="15"/>
    <row r="461" ht="15"/>
    <row r="462" ht="15"/>
    <row r="463" ht="15"/>
    <row r="464" ht="15"/>
    <row r="465" ht="15"/>
    <row r="466" ht="15"/>
    <row r="467" ht="15"/>
    <row r="468" ht="15"/>
    <row r="469" ht="15"/>
    <row r="471" ht="15"/>
    <row r="472" ht="15"/>
    <row r="473" ht="15"/>
    <row r="474" ht="15"/>
    <row r="475" ht="15"/>
    <row r="476" ht="15"/>
    <row r="478" ht="15"/>
    <row r="479" ht="15"/>
    <row r="480" ht="15"/>
    <row r="481" ht="15"/>
    <row r="482" ht="15"/>
    <row r="483" ht="15"/>
    <row r="484" ht="15"/>
    <row r="485"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20" ht="15"/>
    <row r="521" ht="15"/>
    <row r="522" ht="15"/>
    <row r="523" ht="15"/>
    <row r="524" ht="15"/>
    <row r="525" ht="15"/>
    <row r="526" ht="15"/>
    <row r="527" ht="15"/>
    <row r="528" ht="15"/>
    <row r="529" ht="15"/>
    <row r="531" ht="15"/>
    <row r="532" ht="15"/>
    <row r="533" ht="15"/>
    <row r="536" ht="15"/>
    <row r="537" ht="15"/>
    <row r="538" ht="15"/>
    <row r="539"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1" ht="15"/>
    <row r="852" ht="15"/>
    <row r="853" ht="15"/>
    <row r="854" ht="15"/>
    <row r="855" ht="15"/>
    <row r="856" ht="15"/>
    <row r="860" ht="15"/>
    <row r="861" ht="15"/>
    <row r="871" ht="15"/>
    <row r="876" ht="15"/>
    <row r="887" ht="15"/>
    <row r="888" ht="15"/>
    <row r="895" ht="15"/>
    <row r="896" ht="15"/>
    <row r="900" ht="15"/>
    <row r="901" ht="15"/>
    <row r="902" ht="15"/>
    <row r="909" ht="15"/>
    <row r="910" ht="15"/>
    <row r="911" ht="15"/>
    <row r="912" ht="15"/>
    <row r="914" ht="15"/>
    <row r="915" ht="15"/>
    <row r="916" ht="15"/>
    <row r="919" ht="15"/>
    <row r="920" ht="15"/>
    <row r="921" ht="15"/>
    <row r="922" ht="15"/>
    <row r="924" ht="15"/>
    <row r="925" ht="15"/>
    <row r="926" ht="15"/>
    <row r="927" ht="15"/>
    <row r="928" ht="15"/>
    <row r="929" ht="15"/>
    <row r="931" ht="15"/>
    <row r="932" ht="15"/>
    <row r="934" ht="15"/>
    <row r="935" ht="15"/>
    <row r="937" ht="15"/>
    <row r="938" ht="15"/>
    <row r="939" ht="15"/>
    <row r="941" ht="15"/>
    <row r="942" ht="15"/>
    <row r="943" ht="15"/>
    <row r="944" ht="15"/>
    <row r="945" ht="15"/>
    <row r="949" ht="15"/>
    <row r="950" ht="15"/>
    <row r="951" ht="15"/>
    <row r="952" ht="15"/>
    <row r="955" ht="15"/>
    <row r="956" ht="15"/>
    <row r="959" ht="15"/>
    <row r="1000" ht="15"/>
    <row r="1001" ht="15"/>
    <row r="1004" ht="15"/>
    <row r="1005" ht="15"/>
    <row r="1012" ht="15"/>
    <row r="1013" ht="15"/>
    <row r="1016" ht="15"/>
    <row r="1018" ht="15"/>
    <row r="1020" ht="15"/>
    <row r="1021" ht="15"/>
    <row r="1022" ht="15"/>
    <row r="1025" ht="15"/>
    <row r="1026" ht="15"/>
    <row r="1028" ht="15"/>
    <row r="1031" ht="15"/>
    <row r="1032" ht="15"/>
    <row r="1034" ht="15"/>
    <row r="1035" ht="15"/>
    <row r="1036" ht="15"/>
    <row r="1037" ht="15"/>
    <row r="1038" ht="15"/>
    <row r="1041" ht="15"/>
    <row r="1042" ht="15"/>
    <row r="1043" ht="15"/>
    <row r="1044" ht="15"/>
    <row r="1045" ht="15"/>
    <row r="1046" ht="15"/>
    <row r="1048" ht="15"/>
    <row r="1050" ht="15"/>
    <row r="1052" ht="15"/>
    <row r="1053" ht="15"/>
    <row r="1054" ht="15"/>
    <row r="1056" ht="15"/>
    <row r="1057" ht="15"/>
    <row r="1058" ht="15"/>
    <row r="1059" ht="15"/>
    <row r="1060" ht="15"/>
    <row r="1061" ht="15"/>
    <row r="1062" ht="15"/>
    <row r="1064" ht="15"/>
    <row r="1065" ht="15"/>
    <row r="1066" ht="15"/>
    <row r="1071" ht="15"/>
    <row r="1072" ht="15"/>
    <row r="1076" ht="15"/>
    <row r="1077" ht="15"/>
    <row r="1078" ht="15"/>
    <row r="1081" ht="15"/>
    <row r="1083" ht="15"/>
    <row r="1087" ht="15"/>
    <row r="1091" ht="15"/>
    <row r="1097" ht="15"/>
    <row r="1098" ht="15"/>
    <row r="1100" ht="15"/>
    <row r="1101" ht="15"/>
    <row r="1103" ht="15"/>
    <row r="1106" ht="15"/>
    <row r="1107" ht="15"/>
    <row r="1109" ht="15"/>
    <row r="1111" ht="15"/>
    <row r="1113" ht="15"/>
    <row r="1115" ht="15"/>
    <row r="1116" ht="15"/>
    <row r="1117" ht="15"/>
    <row r="1119" ht="15"/>
    <row r="1120" ht="15"/>
    <row r="1121" ht="15"/>
    <row r="1122" ht="15"/>
    <row r="1125" ht="15"/>
    <row r="1299" ht="15"/>
    <row r="1300" ht="15"/>
    <row r="1310" ht="15"/>
    <row r="1311" ht="15"/>
    <row r="1312" ht="15"/>
    <row r="1318" ht="15"/>
    <row r="1319" ht="15"/>
    <row r="1320" ht="15"/>
    <row r="1321" ht="15"/>
    <row r="1323" ht="15"/>
    <row r="1326" ht="15"/>
    <row r="1327" ht="15"/>
    <row r="1328" ht="15"/>
    <row r="1329" ht="15"/>
    <row r="1331" ht="15"/>
    <row r="1332" ht="15"/>
    <row r="1334" ht="15"/>
    <row r="1335" ht="15"/>
    <row r="1336" ht="15"/>
    <row r="1337" ht="15"/>
    <row r="1339" ht="15"/>
    <row r="1340" ht="15"/>
    <row r="1341" ht="15"/>
    <row r="1344" ht="15"/>
    <row r="1345" ht="15"/>
    <row r="1348" ht="15"/>
    <row r="1349" ht="15"/>
    <row r="1350" ht="15"/>
    <row r="1351" ht="15"/>
    <row r="1352" ht="15"/>
    <row r="1353" ht="15"/>
    <row r="1354" ht="15"/>
    <row r="1355" ht="15"/>
    <row r="1357" ht="15"/>
    <row r="1359" ht="15"/>
    <row r="1360" ht="15"/>
    <row r="1361" ht="15"/>
    <row r="1364" ht="15"/>
    <row r="1374" ht="15"/>
    <row r="1377" ht="15"/>
    <row r="1378" ht="15"/>
    <row r="1382" ht="15"/>
    <row r="1386" ht="15"/>
    <row r="1389" ht="15"/>
  </sheetData>
  <dataValidations count="2">
    <dataValidation allowBlank="1" showInputMessage="1" showErrorMessage="1" sqref="E1" xr:uid="{920C6338-E771-4DAE-8C89-92A9093EA4DE}"/>
    <dataValidation type="list" allowBlank="1" showInputMessage="1" showErrorMessage="1" sqref="E2:E2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5"/>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39067</v>
      </c>
      <c r="B2" s="137" t="s">
        <v>5398</v>
      </c>
      <c r="C2" s="137">
        <v>1</v>
      </c>
      <c r="D2" s="137" t="s">
        <v>32861</v>
      </c>
      <c r="E2" s="137" t="s">
        <v>39068</v>
      </c>
      <c r="F2" s="138">
        <v>45929.14371527778</v>
      </c>
      <c r="G2" s="139">
        <f ca="1">IFERROR(NOW()-F2,"-")</f>
        <v>4.5821965277791605</v>
      </c>
      <c r="H2" s="137">
        <v>45929.455266203702</v>
      </c>
      <c r="I2" s="137" t="str">
        <f>IFERROR(VLOOKUP(D2,DB!A:F,6,0),"")</f>
        <v>SCECO</v>
      </c>
      <c r="J2" s="137" t="str">
        <f>IFERROR(VLOOKUP(D2,DB!A:G,7,0),"")</f>
        <v>In progress</v>
      </c>
      <c r="K2" s="137" t="s">
        <v>39069</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39070</v>
      </c>
      <c r="B3" s="137" t="s">
        <v>5398</v>
      </c>
      <c r="C3" s="137">
        <v>1</v>
      </c>
      <c r="D3" s="137" t="s">
        <v>34463</v>
      </c>
      <c r="E3" s="137" t="s">
        <v>39068</v>
      </c>
      <c r="F3" s="138">
        <v>45926.772847222222</v>
      </c>
      <c r="G3" s="139">
        <f ca="1">IFERROR(NOW()-F3,"-")</f>
        <v>6.953064583336527</v>
      </c>
      <c r="H3" s="137">
        <v>45927.449074074102</v>
      </c>
      <c r="I3" s="137" t="str">
        <f>IFERROR(VLOOKUP(D3,DB!A:F,6,0),"")</f>
        <v>SCECO</v>
      </c>
      <c r="J3" s="137" t="str">
        <f>IFERROR(VLOOKUP(D3,DB!A:G,7,0),"")</f>
        <v>Weak</v>
      </c>
      <c r="K3" s="137" t="s">
        <v>39069</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39071</v>
      </c>
      <c r="B4" s="137" t="s">
        <v>5398</v>
      </c>
      <c r="C4" s="137">
        <v>1</v>
      </c>
      <c r="D4" s="137" t="s">
        <v>33408</v>
      </c>
      <c r="E4" s="137" t="s">
        <v>38964</v>
      </c>
      <c r="F4" s="138">
        <v>45932.818645833337</v>
      </c>
      <c r="G4" s="139">
        <f ca="1">IFERROR(NOW()-F4,"-")</f>
        <v>0.90726597222237615</v>
      </c>
      <c r="H4" s="138">
        <v>45931.969363425924</v>
      </c>
      <c r="I4" s="137" t="str">
        <f>IFERROR(VLOOKUP(D4,DB!A:F,6,0),"")</f>
        <v>SCECO</v>
      </c>
      <c r="J4" s="137" t="str">
        <f>IFERROR(VLOOKUP(D4,DB!A:G,7,0),"")</f>
        <v>Dead</v>
      </c>
      <c r="K4" s="137" t="s">
        <v>39069</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c r="B5" s="137" t="str">
        <f>IFERROR(VLOOKUP(D5,DB!A:K,11,0),"")</f>
        <v/>
      </c>
      <c r="C5" s="137"/>
      <c r="D5" s="137"/>
      <c r="E5" s="137"/>
      <c r="F5" s="137"/>
      <c r="G5" s="137">
        <f ca="1">IFERROR(NOW()-F5,"-")</f>
        <v>45933.725911805559</v>
      </c>
      <c r="H5" s="137"/>
      <c r="I5" s="137" t="str">
        <f>IFERROR(VLOOKUP(D5,DB!A:F,6,0),"")</f>
        <v/>
      </c>
      <c r="J5" s="137" t="str">
        <f>IFERROR(VLOOKUP(D5,DB!A:G,7,0),"")</f>
        <v/>
      </c>
      <c r="K5" s="137"/>
      <c r="L5" s="137" t="str">
        <f>IFERROR(VLOOKUP(D5,DB!A:I,9,0),"")</f>
        <v/>
      </c>
    </row>
    <row r="6" spans="1:16383" ht="31.5" customHeight="1">
      <c r="A6" s="121"/>
      <c r="B6" s="137" t="str">
        <f>IFERROR(VLOOKUP(D6,DB!A:K,11,0),"")</f>
        <v/>
      </c>
      <c r="C6" s="137"/>
      <c r="D6" s="137"/>
      <c r="E6" s="137"/>
      <c r="F6" s="137"/>
      <c r="G6" s="137">
        <f ca="1">IFERROR(NOW()-F6,"-")</f>
        <v>45933.725911805559</v>
      </c>
      <c r="H6" s="137"/>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37"/>
      <c r="G7" s="137">
        <f ca="1">IFERROR(NOW()-F7,"-")</f>
        <v>45933.725911805559</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45933.725911805559</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45933.725911805559</v>
      </c>
      <c r="H9" s="137"/>
      <c r="I9" s="137" t="str">
        <f>IFERROR(VLOOKUP(D9,DB!A:F,6,0),"")</f>
        <v/>
      </c>
      <c r="J9" s="137" t="str">
        <f>IFERROR(VLOOKUP(D9,DB!A:G,7,0),"")</f>
        <v/>
      </c>
      <c r="K9" s="137"/>
      <c r="L9" s="137" t="str">
        <f>IFERROR(VLOOKUP(D9,DB!A:I,9,0),"")</f>
        <v/>
      </c>
    </row>
    <row r="10" spans="1:16383" ht="31.5" customHeight="1">
      <c r="A10" s="121"/>
      <c r="B10" s="120" t="str">
        <f>IFERROR(VLOOKUP(D10,DB!A:K,11,0),"")</f>
        <v/>
      </c>
      <c r="C10" s="122"/>
      <c r="D10" s="120"/>
      <c r="E10" s="123"/>
      <c r="F10" s="124"/>
      <c r="G10" s="89">
        <f ca="1">IFERROR(NOW()-F10,"-")</f>
        <v>45933.725911805559</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45933.725911805559</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45933.725911805559</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45933.725911805559</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45933.725911805559</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45933.725911805559</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45933.725911805559</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45933.725911805559</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45933.725911805559</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45933.725911805559</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45933.725911805559</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45933.725911805559</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45933.725911805559</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45933.725911805559</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45933.725911805559</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45933.725911805559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45933.725911805559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45933.725911805559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45933.725911805559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45933.725911805559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45933.725911805559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45933.725911805559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45933.725911805559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45933.725911805559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45933.725911805559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45933.725911805559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45933.725911805559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45933.725911805559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45933.725911805559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45933.725911805559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45933.725911805559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45933.725911805559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45933.725911805559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45933.725911805559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45933.725911805559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45933.725911805559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45933.725911805559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45933.725911805559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45933.725911805559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45933.725911805559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45933.725911805559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45933.725911805559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45933.725911805559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45933.725911805559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45933.725911805559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45933.725911805559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45933.725911805559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45933.725911805559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45933.725911805559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45933.725911805559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45933.725911805559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45933.725911805559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45933.725911805559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45933.725911805559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45933.725911805559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45933.725911805559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45933.725911805559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45933.725911805559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45933.725911805559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45933.725911805559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45933.725911805559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45933.725911805559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45933.725911805559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45933.725911805559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45933.725911805559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45933.725911805559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45933.725911805559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45933.725911805559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45933.725911805559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45933.725911805559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45933.725911805559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45933.725911805559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45933.725911805559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45933.725911805559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45933.725911805559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45933.725911805559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45933.725911805559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45933.725911805559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45933.725911805559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45933.725911805559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45933.725911805559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45933.725911805559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45933.725911805559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45933.725911805559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45933.725911805559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45933.725911805559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45933.725911805559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45933.725911805559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45933.725911805559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45933.725911805559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45933.725911805559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45933.725911805559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45933.725911805559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45933.725911805559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45933.725911805559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45933.725911805559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45933.725911805559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45933.725911805559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45933.725911805559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45933.725911805559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45933.725911805559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45933.725911805559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45933.725911805559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45933.725911805559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45933.725911805559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45933.725911805559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45933.725911805559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45933.725911805559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45933.725911805559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45933.725911805559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45933.725911805559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45933.725911805559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45933.725911805559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45933.725911805559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45933.725911805559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45933.725911805559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45933.725911805559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45933.725911805559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45933.725911805559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45933.725911805559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45933.725911805559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45933.725911805559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45933.725911805559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45933.725911805559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45933.725911805559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45933.725911805559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45933.725911805559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45933.725911805559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45933.725911805559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45933.725911805559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45933.725911805559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45933.725911805559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45933.725911805559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45933.725911805559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45933.725911805559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45933.725911805559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45933.725911805559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45933.725911805559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45933.725911805559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45933.725911805559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45933.725911805559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45933.725911805559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45933.725911805559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45933.725911805559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45933.725911805559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45933.725911805559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45933.725911805559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45933.725911805559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45933.725911805559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45933.725911805559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45933.725911805559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45933.725911805559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45933.725911805559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45933.725911805559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45933.725911805559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45933.725911805559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45933.725911805559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45933.725911805559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45933.725911805559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45933.725911805559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45933.725911805559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45933.725911805559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45933.725911805559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45933.725911805559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45933.725911805559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45933.725911805559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45933.725911805559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45933.725911805559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45933.725911805559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45933.725911805559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45933.725911805559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45933.725911805559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45933.725911805559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45933.725911805559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45933.725911805559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45933.725911805559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45933.725911805559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45933.725911805559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45933.725911805559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45933.725911805559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45933.725911805559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45933.725911805559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45933.725911805559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45933.725911805559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45933.725911805559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45933.725911805559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45933.725911805559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45933.725911805559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45933.725911805559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45933.725911805559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45933.725911805559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45933.725911805559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45933.725911805559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45933.725911805559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45933.725911805559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45933.725911805559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45933.725911805559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45933.725911805559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45933.725911805559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45933.725911805559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45933.725911805559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45933.725911805559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45933.725911805559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45933.725911805559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45933.725911805559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45933.725911805559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45933.725911805559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45933.725911805559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45933.725911805559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45933.725911805559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45933.725911805559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45933.725911805559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45933.725911805559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45933.725911805559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45933.725911805559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45933.725911805559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45933.725911805559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45933.725911805559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45933.725911805559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45933.725911805559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45933.725911805559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45933.725911805559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45933.725911805559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45933.725911805559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45933.725911805559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45933.725911805559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45933.725911805559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45933.725911805559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45933.725911805559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45933.725911805559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45933.725911805559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45933.725911805559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45933.725911805559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45933.725911805559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45933.725911805559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45933.725911805559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45933.725911805559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45933.725911805559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45933.725911805559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45933.725911805559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45933.725911805559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45933.725911805559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45933.725911805559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45933.725911805559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45933.725911805559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45933.725911805559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45933.725911805559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45933.725911805559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45933.725911805559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45933.725911805559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45933.725911805559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45933.725911805559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45933.725911805559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45933.725911805559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45933.725911805559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45933.725911805559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45933.725911805559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45933.725911805559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45933.725911805559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45933.725911805559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45933.725911805559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45933.725911805559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45933.725911805559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45933.725911805559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45933.725911805559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45933.725911805559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45933.725911805559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45933.725911805559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45933.725911805559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45933.725911805559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45933.725911805559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45933.725911805559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45933.725911805559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45933.725911805559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45933.725911805559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45933.725911805559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45933.725911805559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45933.725911805559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45933.725911805559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45933.725911805559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45933.725911805559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45933.725911805559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45933.725911805559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45933.725911805559</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45933.725911805559</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45933.725911805559</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45933.725911805559</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45933.725911805559</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45933.725911805559</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45933.725911805559</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45933.725911805559</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45933.725911805559</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45933.725911805559</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45933.725911805559</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45933.725911805559</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45933.725911805559</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45933.725911805559</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45933.725911805559</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45933.725911805559</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45933.725911805559</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45933.725911805559</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45933.725911805559</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45933.725911805559</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45933.725911805559</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45933.725911805559</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45933.725911805559</v>
      </c>
      <c r="H315" s="124"/>
      <c r="I315" s="120" t="str">
        <f>IFERROR(VLOOKUP(D315,DB!A:F,6,0),"")</f>
        <v/>
      </c>
      <c r="J315" s="119" t="str">
        <f>IFERROR(VLOOKUP(D315,DB!A:G,7,0),"")</f>
        <v/>
      </c>
      <c r="K315" s="125"/>
      <c r="L315" s="126" t="str">
        <f>IFERROR(VLOOKUP(D315,DB!A:I,9,0),"")</f>
        <v/>
      </c>
    </row>
  </sheetData>
  <dataValidations count="2">
    <dataValidation allowBlank="1" showInputMessage="1" showErrorMessage="1" sqref="E1" xr:uid="{380493DB-286A-4683-AF55-C78F04945A49}"/>
    <dataValidation type="list" allowBlank="1" showInputMessage="1" showErrorMessage="1" sqref="E5:E31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2025-10-03T14:25:35Z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