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13" documentId="13_ncr:1_{F6CB121F-512D-4AA6-A0C1-0FB36C537598}" xr6:coauthVersionLast="47" xr6:coauthVersionMax="47" xr10:uidLastSave="{A5919375-78CF-41D6-87D2-90831276E7FB}"/>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G5" i="2"/>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I2" i="6"/>
  <c r="I5" i="6"/>
  <c r="L2" i="6"/>
  <c r="L5" i="6"/>
  <c r="L4" i="6"/>
  <c r="J5" i="6"/>
  <c r="J2" i="6"/>
  <c r="J4" i="6"/>
  <c r="I4" i="6"/>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L45" i="5"/>
  <c r="J45" i="5"/>
  <c r="I45" i="5"/>
  <c r="G45" i="5"/>
  <c r="B4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B20" i="1"/>
  <c r="B21" i="1"/>
  <c r="G2" i="1"/>
  <c r="I2" i="1"/>
  <c r="J2" i="1"/>
  <c r="L2" i="1"/>
  <c r="J3" i="1"/>
  <c r="I3" i="1"/>
  <c r="I4" i="1"/>
  <c r="I5" i="1"/>
  <c r="I6" i="1"/>
  <c r="I7" i="1"/>
  <c r="I8" i="1"/>
  <c r="I9" i="1"/>
  <c r="I10" i="1"/>
  <c r="I11" i="1"/>
  <c r="I12" i="1"/>
  <c r="I13" i="1"/>
  <c r="I14" i="1"/>
  <c r="I15" i="1"/>
  <c r="I16" i="1"/>
  <c r="I17" i="1"/>
  <c r="I18" i="1"/>
  <c r="I19" i="1"/>
  <c r="I20" i="1"/>
  <c r="I2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alcChain>
</file>

<file path=xl/sharedStrings.xml><?xml version="1.0" encoding="utf-8"?>
<sst xmlns="http://schemas.openxmlformats.org/spreadsheetml/2006/main" count="178601" uniqueCount="39081">
  <si>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</si>
  <si>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</si>
  <si>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</si>
  <si>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</si>
  <si>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</si>
  <si>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</si>
  <si>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</si>
  <si>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</si>
  <si>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</si>
  <si>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</si>
  <si>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</si>
  <si>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</si>
  <si>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</si>
  <si>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</si>
  <si>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</si>
  <si>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</si>
  <si>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</si>
  <si>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</si>
  <si>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</si>
  <si>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</si>
  <si>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</si>
  <si>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</si>
  <si>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</si>
  <si>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</si>
  <si>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</si>
  <si>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</si>
  <si>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</si>
  <si>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</si>
  <si>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</si>
  <si>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</si>
  <si>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</si>
  <si>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</si>
  <si>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</si>
  <si>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</si>
  <si>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</si>
  <si>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</si>
  <si>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</si>
  <si>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</si>
  <si>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</si>
  <si>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</si>
  <si>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</si>
  <si>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</si>
  <si>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</si>
  <si>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</si>
  <si>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</si>
  <si>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</si>
  <si>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</si>
  <si>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</si>
  <si>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</si>
  <si>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</si>
  <si>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</si>
  <si>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</si>
  <si>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</si>
  <si>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</si>
  <si>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</si>
  <si>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</si>
  <si>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</si>
  <si>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</si>
  <si>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</si>
  <si>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</si>
  <si>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</si>
  <si>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</si>
  <si>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</si>
  <si>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</si>
  <si>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</si>
  <si>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</si>
  <si>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</si>
  <si>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</si>
  <si>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</si>
  <si>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</si>
  <si>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</si>
  <si>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</si>
  <si>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</si>
  <si>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</si>
  <si>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</si>
  <si>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</si>
  <si>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</si>
  <si>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</si>
  <si>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</si>
  <si>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</si>
  <si>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</si>
  <si>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</si>
  <si>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</si>
  <si>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</si>
  <si>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</si>
  <si>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</si>
  <si>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</si>
  <si>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</si>
  <si>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</si>
  <si>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</si>
  <si>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</si>
  <si>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</si>
  <si>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</si>
  <si>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</si>
  <si>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</si>
  <si>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</si>
  <si>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</si>
  <si>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</si>
  <si>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</si>
  <si>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</si>
  <si>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</si>
  <si>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</si>
  <si>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</si>
  <si>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</si>
  <si>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</si>
  <si>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</si>
  <si>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</si>
  <si>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</si>
  <si>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</si>
  <si>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</si>
  <si>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</si>
  <si>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</si>
  <si>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</si>
  <si>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</si>
  <si>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</si>
  <si>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</si>
  <si>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</si>
  <si>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</si>
  <si>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</si>
  <si>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</si>
  <si>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</si>
  <si>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</si>
  <si>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</si>
  <si>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</si>
  <si>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</si>
  <si>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</si>
  <si>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</si>
  <si>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</si>
  <si>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</si>
  <si>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</si>
  <si>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</si>
  <si>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</si>
  <si>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</si>
  <si>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</si>
  <si>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</si>
  <si>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</si>
  <si>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</si>
  <si>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</si>
  <si>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</si>
  <si>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</si>
  <si>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</si>
  <si>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</si>
  <si>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</si>
  <si>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</si>
  <si>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</si>
  <si>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</si>
  <si>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</si>
  <si>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</si>
  <si>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</si>
  <si>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</si>
  <si>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</si>
  <si>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</si>
  <si>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</si>
  <si>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</si>
  <si>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</si>
  <si>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</si>
  <si>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</si>
  <si>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</si>
  <si>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</si>
  <si>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</si>
  <si>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</si>
  <si>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</si>
  <si>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</si>
  <si>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</si>
  <si>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</si>
  <si>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</si>
  <si>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</si>
  <si>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</si>
  <si>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</si>
  <si>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</si>
  <si>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</si>
  <si>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</si>
  <si>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</si>
  <si>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</si>
  <si>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</si>
  <si>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</si>
  <si>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</si>
  <si>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</si>
  <si>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</si>
  <si>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</si>
  <si>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</si>
  <si>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</si>
  <si>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</si>
  <si>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</si>
  <si>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</si>
  <si>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</si>
  <si>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</si>
  <si>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</si>
  <si>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</si>
  <si>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</si>
  <si>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</si>
  <si>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</si>
  <si>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</si>
  <si>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</si>
  <si>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</si>
  <si>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</si>
  <si>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</si>
  <si>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</si>
  <si>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</si>
  <si>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</si>
  <si>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</si>
  <si>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</si>
  <si>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</si>
  <si>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</si>
  <si>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</si>
  <si>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</si>
  <si>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</si>
  <si>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</si>
  <si>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</si>
  <si>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</si>
  <si>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</si>
  <si>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</si>
  <si>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</si>
  <si>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</si>
  <si>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</si>
  <si>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</si>
  <si>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</si>
  <si>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</si>
  <si>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</si>
  <si>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</si>
  <si>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</si>
  <si>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</si>
  <si>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</si>
  <si>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</si>
  <si>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</si>
  <si>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</si>
  <si>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</si>
  <si>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</si>
  <si>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</si>
  <si>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</si>
  <si>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</si>
  <si>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</si>
  <si>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</si>
  <si>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</si>
  <si>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</si>
  <si>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</si>
  <si>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</si>
  <si>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</si>
  <si>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</si>
  <si>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</si>
  <si>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</si>
  <si>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</si>
  <si>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</si>
  <si>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</si>
  <si>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</si>
  <si>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</si>
  <si>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</si>
  <si>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</si>
  <si>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</si>
  <si>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</si>
  <si>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</si>
  <si>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</si>
  <si>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</si>
  <si>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</si>
  <si>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</si>
  <si>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</si>
  <si>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</si>
  <si>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</si>
  <si>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</si>
  <si>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</si>
  <si>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</si>
  <si>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</si>
  <si>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</si>
  <si>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</si>
  <si>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</si>
  <si>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</si>
  <si>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</si>
  <si>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</si>
  <si>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</si>
  <si>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</si>
  <si>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</si>
  <si>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</si>
  <si>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</si>
  <si>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</si>
  <si>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</si>
  <si>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</si>
  <si>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</si>
  <si>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</si>
  <si>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</si>
  <si>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</si>
  <si>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</si>
  <si>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</si>
  <si>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</si>
  <si>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</si>
  <si>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</si>
  <si>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</si>
  <si>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</si>
  <si>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</si>
  <si>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</si>
  <si>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</si>
  <si>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</si>
  <si>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</si>
  <si>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</si>
  <si>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</si>
  <si>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</si>
  <si>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</si>
  <si>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</si>
  <si>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</si>
  <si>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</si>
  <si>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</si>
  <si>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</si>
  <si>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</si>
  <si>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</si>
  <si>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</si>
  <si>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</si>
  <si>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</si>
  <si>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</si>
  <si>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</si>
  <si>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</si>
  <si>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</si>
  <si>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</si>
  <si>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</si>
  <si>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</si>
  <si>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</si>
  <si>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</si>
  <si>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</si>
  <si>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</si>
  <si>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</si>
  <si>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</si>
  <si>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</si>
  <si>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</si>
  <si>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</si>
  <si>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</si>
  <si>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</si>
  <si>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</si>
  <si>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</si>
  <si>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</si>
  <si>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</si>
  <si>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</si>
  <si>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</si>
  <si>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</si>
  <si>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</si>
  <si>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</si>
  <si>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</si>
  <si>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</si>
  <si>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</si>
  <si>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</si>
  <si>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</si>
  <si>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</si>
  <si>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</si>
  <si>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</si>
  <si>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</si>
  <si>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</si>
  <si>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</si>
  <si>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</si>
  <si>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</si>
  <si>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</si>
  <si>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</si>
  <si>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</si>
  <si>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</si>
  <si>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</si>
  <si>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</si>
  <si>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</si>
  <si>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</si>
  <si>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</si>
  <si>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</si>
  <si>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</si>
  <si>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</si>
  <si>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</si>
  <si>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</si>
  <si>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</si>
  <si>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</si>
  <si>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</si>
  <si>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</si>
  <si>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</si>
  <si>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</si>
  <si>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</si>
  <si>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</si>
  <si>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</si>
  <si>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</si>
  <si>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</si>
  <si>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</si>
  <si>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</si>
  <si>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</si>
  <si>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</si>
  <si>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</si>
  <si>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</si>
  <si>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</si>
  <si>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</si>
  <si>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</si>
  <si>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</si>
  <si>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</si>
  <si>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</si>
  <si>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</si>
  <si>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</si>
  <si>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</si>
  <si>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</si>
  <si>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</si>
  <si>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</si>
  <si>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</si>
  <si>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</si>
  <si>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</si>
  <si>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</si>
  <si>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</si>
  <si>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</si>
  <si>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</si>
  <si>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</si>
  <si>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</si>
  <si>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</si>
  <si>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</si>
  <si>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</si>
  <si>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</si>
  <si>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</si>
  <si>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</si>
  <si>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</si>
  <si>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</si>
  <si>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</si>
  <si>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</si>
  <si>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</si>
  <si>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</si>
  <si>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</si>
  <si>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</si>
  <si>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</si>
  <si>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</si>
  <si>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</si>
  <si>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</si>
  <si>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</si>
  <si>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</si>
  <si>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</si>
  <si>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</si>
  <si>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</si>
  <si>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</si>
  <si>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</si>
  <si>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</si>
  <si>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</si>
  <si>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</si>
  <si>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</si>
  <si>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</si>
  <si>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</si>
  <si>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</si>
  <si>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</si>
  <si>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</si>
  <si>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</si>
  <si>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</si>
  <si>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</si>
  <si>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</si>
  <si>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</si>
  <si>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</si>
  <si>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</si>
  <si>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</si>
  <si>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</si>
  <si>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</si>
  <si>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</si>
  <si>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</si>
  <si>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</si>
  <si>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</si>
  <si>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</si>
  <si>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</si>
  <si>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</si>
  <si>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</si>
  <si>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</si>
  <si>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</si>
  <si>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</si>
  <si>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</si>
  <si>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</si>
  <si>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</si>
  <si>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</si>
  <si>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</si>
  <si>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</si>
  <si>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</si>
  <si>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</si>
  <si>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</si>
  <si>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</si>
  <si>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</si>
  <si>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</si>
  <si>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</si>
  <si>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</si>
  <si>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</si>
  <si>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</si>
  <si>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</si>
  <si>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</si>
  <si>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</si>
  <si>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</si>
  <si>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</si>
  <si>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</si>
  <si>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</si>
  <si>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</si>
  <si>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</si>
  <si>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</si>
  <si>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</si>
  <si>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</si>
  <si>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</si>
  <si>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</si>
  <si>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</si>
  <si>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</si>
  <si>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</si>
  <si>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</si>
  <si>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</si>
  <si>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</si>
  <si>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</si>
  <si>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</si>
  <si>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</si>
  <si>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</si>
  <si>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</si>
  <si>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</si>
  <si>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</si>
  <si>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</si>
  <si>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</si>
  <si>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</si>
  <si>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</si>
  <si>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</si>
  <si>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</si>
  <si>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</si>
  <si>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</si>
  <si>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</si>
  <si>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</si>
  <si>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</si>
  <si>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</si>
  <si>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</si>
  <si>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</si>
  <si>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</si>
  <si>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</si>
  <si>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</si>
  <si>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</si>
  <si>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</si>
  <si>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</si>
  <si>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</si>
  <si>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</si>
  <si>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</si>
  <si>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</si>
  <si>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</si>
  <si>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</si>
  <si>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</si>
  <si>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</si>
  <si>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</si>
  <si>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</si>
  <si>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</si>
  <si>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</si>
  <si>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</si>
  <si>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</si>
  <si>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</si>
  <si>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</si>
  <si>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</si>
  <si>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</si>
  <si>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</si>
  <si>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</si>
  <si>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</si>
  <si>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</si>
  <si>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</si>
  <si>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</si>
  <si>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</si>
  <si>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</si>
  <si>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</si>
  <si>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</si>
  <si>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</si>
  <si>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</si>
  <si>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</si>
  <si>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</si>
  <si>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</si>
  <si>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</si>
  <si>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</si>
  <si>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</si>
  <si>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</si>
  <si>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</si>
  <si>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</si>
  <si>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</si>
  <si>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</si>
  <si>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</si>
  <si>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</si>
  <si>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</si>
  <si>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</si>
  <si>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</si>
  <si>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</si>
  <si>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</si>
  <si>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</si>
  <si>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</si>
  <si>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</si>
  <si>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</si>
  <si>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</si>
  <si>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</si>
  <si>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</si>
  <si>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</si>
  <si>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</si>
  <si>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</si>
  <si>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</si>
  <si>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</si>
  <si>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</si>
  <si>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</si>
  <si>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</si>
  <si>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</si>
  <si>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</si>
  <si>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</si>
  <si>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</si>
  <si>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</si>
  <si>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</si>
  <si>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</si>
  <si>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</si>
  <si>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</si>
  <si>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</si>
  <si>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</si>
  <si>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</si>
  <si>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</si>
  <si>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</si>
  <si>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</si>
  <si>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</si>
  <si>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</si>
  <si>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</si>
  <si>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</si>
  <si>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</si>
  <si>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</si>
  <si>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</si>
  <si>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</si>
  <si>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</si>
  <si>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</si>
  <si>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</si>
  <si>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</si>
  <si>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</si>
  <si>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</si>
  <si>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</si>
  <si>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</si>
  <si>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</si>
  <si>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</si>
  <si>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</si>
  <si>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</si>
  <si>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</si>
  <si>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</si>
  <si>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</si>
  <si>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</si>
  <si>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</si>
  <si>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</si>
  <si>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</si>
  <si>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</si>
  <si>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</si>
  <si>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</si>
  <si>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</si>
  <si>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</si>
  <si>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</si>
  <si>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</si>
  <si>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</si>
  <si>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</si>
  <si>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</si>
  <si>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</si>
  <si>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</si>
  <si>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</si>
  <si>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</si>
  <si>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</si>
  <si>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</si>
  <si>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</si>
  <si>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</si>
  <si>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</si>
  <si>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</si>
  <si>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</si>
  <si>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</si>
  <si>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</si>
  <si>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</si>
  <si>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</si>
  <si>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</si>
  <si>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</si>
  <si>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</si>
  <si>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</si>
  <si>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</si>
  <si>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</si>
  <si>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</si>
  <si>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</si>
  <si>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</si>
  <si>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</si>
  <si>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</si>
  <si>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</si>
  <si>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</si>
  <si>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</si>
  <si>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</si>
  <si>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</si>
  <si>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</si>
  <si>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</si>
  <si>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</si>
  <si>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</si>
  <si>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</si>
  <si>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</si>
  <si>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</si>
  <si>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</si>
  <si>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</si>
  <si>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</si>
  <si>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</si>
  <si>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</si>
  <si>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</si>
  <si>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</si>
  <si>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</si>
  <si>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</si>
  <si>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</si>
  <si>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</si>
  <si>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</si>
  <si>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</si>
  <si>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</si>
  <si>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</si>
  <si>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</si>
  <si>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</si>
  <si>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</si>
  <si>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</si>
  <si>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</si>
  <si>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</si>
  <si>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</si>
  <si>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</si>
  <si>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</si>
  <si>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</si>
  <si>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</si>
  <si>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</si>
  <si>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</si>
  <si>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</si>
  <si>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</si>
  <si>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</si>
  <si>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</si>
  <si>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</si>
  <si>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</si>
  <si>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</si>
  <si>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</si>
  <si>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</si>
  <si>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</si>
  <si>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</si>
  <si>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</si>
  <si>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</si>
  <si>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</si>
  <si>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</si>
  <si>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</si>
  <si>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</si>
  <si>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</si>
  <si>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</si>
  <si>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</si>
  <si>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</si>
  <si>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</si>
  <si>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</si>
  <si>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</si>
  <si>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</si>
  <si>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</si>
  <si>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</si>
  <si>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</si>
  <si>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</si>
  <si>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</si>
  <si>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</si>
  <si>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</si>
  <si>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</si>
  <si>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</si>
  <si>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</si>
  <si>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</si>
  <si>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</si>
  <si>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</si>
  <si>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</si>
  <si>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</si>
  <si>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</si>
  <si>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</si>
  <si>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</si>
  <si>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</si>
  <si>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</si>
  <si>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</si>
  <si>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</si>
  <si>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</si>
  <si>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</si>
  <si>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</si>
  <si>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</si>
  <si>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</si>
  <si>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</si>
  <si>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</si>
  <si>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</si>
  <si>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</si>
  <si>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</si>
  <si>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</si>
  <si>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</si>
  <si>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</si>
  <si>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</si>
  <si>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</si>
  <si>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</si>
  <si>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</si>
  <si>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</si>
  <si>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</si>
  <si>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</si>
  <si>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</si>
  <si>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</si>
  <si>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</si>
  <si>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</si>
  <si>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</si>
  <si>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</si>
  <si>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</si>
  <si>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</si>
  <si>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</si>
  <si>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</si>
  <si>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</si>
  <si>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</si>
  <si>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</si>
  <si>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</si>
  <si>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</si>
  <si>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</si>
  <si>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</si>
  <si>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</si>
  <si>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</si>
  <si>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</si>
  <si>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</si>
  <si>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</si>
  <si>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</si>
  <si>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</si>
  <si>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</si>
  <si>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</si>
  <si>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</si>
  <si>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</si>
  <si>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</si>
  <si>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</si>
  <si>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</si>
  <si>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</si>
  <si>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</si>
  <si>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</si>
  <si>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</si>
  <si>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</si>
  <si>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</si>
  <si>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</si>
  <si>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</si>
  <si>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</si>
  <si>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</si>
  <si>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</si>
  <si>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</si>
  <si>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</si>
  <si>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</si>
  <si>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</si>
  <si>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</si>
  <si>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</si>
  <si>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</si>
  <si>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</si>
  <si>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</si>
  <si>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</si>
  <si>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</si>
  <si>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</si>
  <si>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</si>
  <si>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</si>
  <si>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</si>
  <si>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</si>
  <si>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</si>
  <si>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</si>
  <si>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</si>
  <si>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</si>
  <si>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</si>
  <si>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</si>
  <si>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</si>
  <si>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</si>
  <si>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</si>
  <si>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</si>
  <si>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</si>
  <si>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</si>
  <si>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</si>
  <si>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</si>
  <si>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</si>
  <si>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</si>
  <si>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</si>
  <si>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</si>
  <si>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</si>
  <si>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</si>
  <si>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</si>
  <si>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</si>
  <si>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</si>
  <si>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</si>
  <si>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</si>
  <si>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</si>
  <si>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</si>
  <si>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</si>
  <si>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</si>
  <si>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</si>
  <si>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</si>
  <si>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</si>
  <si>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</si>
  <si>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</si>
  <si>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</si>
  <si>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</si>
  <si>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</si>
  <si>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</si>
  <si>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</si>
  <si>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</si>
  <si>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</si>
  <si>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</si>
  <si>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</si>
  <si>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</si>
  <si>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</si>
  <si>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</si>
  <si>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</si>
  <si>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</si>
  <si>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</si>
  <si>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</si>
  <si>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</si>
  <si>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</si>
  <si>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</si>
  <si>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</si>
  <si>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</si>
  <si>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</si>
  <si>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</si>
  <si>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</si>
  <si>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</si>
  <si>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</si>
  <si>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</si>
  <si>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</si>
  <si>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</si>
  <si>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</si>
  <si>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</si>
  <si>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</si>
  <si>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</si>
  <si>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</si>
  <si>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</si>
  <si>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</si>
  <si>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</si>
  <si>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</si>
  <si>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</si>
  <si>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</si>
  <si>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</si>
  <si>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</si>
  <si>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</si>
  <si>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</si>
  <si>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</si>
  <si>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</si>
  <si>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</si>
  <si>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</si>
  <si>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</si>
  <si>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</si>
  <si>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</si>
  <si>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</si>
  <si>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</si>
  <si>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</si>
  <si>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</si>
  <si>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</si>
  <si>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</si>
  <si>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</si>
  <si>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</si>
  <si>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</si>
  <si>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</si>
  <si>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</si>
  <si>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</si>
  <si>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</si>
  <si>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</si>
  <si>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</si>
  <si>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</si>
  <si>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</si>
  <si>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</si>
  <si>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</si>
  <si>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</si>
  <si>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</si>
  <si>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</si>
  <si>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</si>
  <si>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</si>
  <si>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</si>
  <si>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</si>
  <si>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</si>
  <si>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</si>
  <si>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</si>
  <si>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</si>
  <si>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</si>
  <si>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</si>
  <si>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</si>
  <si>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</si>
  <si>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</si>
  <si>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</si>
  <si>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</si>
  <si>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</si>
  <si>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</si>
  <si>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</si>
  <si>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</si>
  <si>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</si>
  <si>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</si>
  <si>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</si>
  <si>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</si>
  <si>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</si>
  <si>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</si>
  <si>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</si>
  <si>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</si>
  <si>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</si>
  <si>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</si>
  <si>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</si>
  <si>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</si>
  <si>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</si>
  <si>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</si>
  <si>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</si>
  <si>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</si>
  <si>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</si>
  <si>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</si>
  <si>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</si>
  <si>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</si>
  <si>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</si>
  <si>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</si>
  <si>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</si>
  <si>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</si>
  <si>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</si>
  <si>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</si>
  <si>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</si>
  <si>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</si>
  <si>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</si>
  <si>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</si>
  <si>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</si>
  <si>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</si>
  <si>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</si>
  <si>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</si>
  <si>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</si>
  <si>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</si>
  <si>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</si>
  <si>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</si>
  <si>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</si>
  <si>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</si>
  <si>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</si>
  <si>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</si>
  <si>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</si>
  <si>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</si>
  <si>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</si>
  <si>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</si>
  <si>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</si>
  <si>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</si>
  <si>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</si>
  <si>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</si>
  <si>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</si>
  <si>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</si>
  <si>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</si>
  <si>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</si>
  <si>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</si>
  <si>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</si>
  <si>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</si>
  <si>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</si>
  <si>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</si>
  <si>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</si>
  <si>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</si>
  <si>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</si>
  <si>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</si>
  <si>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</si>
  <si>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</si>
  <si>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</si>
  <si>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</si>
  <si>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</si>
  <si>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</si>
  <si>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</si>
  <si>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</si>
  <si>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</si>
  <si>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</si>
  <si>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</si>
  <si>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</si>
  <si>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</si>
  <si>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</si>
  <si>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</si>
  <si>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</si>
  <si>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</si>
  <si>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</si>
  <si>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</si>
  <si>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</si>
  <si>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</si>
  <si>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</si>
  <si>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</si>
  <si>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</si>
  <si>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</si>
  <si>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</si>
  <si>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</si>
  <si>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</si>
  <si>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</si>
  <si>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</si>
  <si>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</si>
  <si>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</si>
  <si>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</si>
  <si>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</si>
  <si>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</si>
  <si>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</si>
  <si>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</si>
  <si>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</si>
  <si>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</si>
  <si>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</si>
  <si>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</si>
  <si>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</si>
  <si>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</si>
  <si>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</si>
  <si>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</si>
  <si>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</si>
  <si>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</si>
  <si>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</si>
  <si>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</si>
  <si>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</si>
  <si>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</si>
  <si>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</si>
  <si>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</si>
  <si>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</si>
  <si>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</si>
  <si>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</si>
  <si>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</si>
  <si>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</si>
  <si>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</si>
  <si>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</si>
  <si>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</si>
  <si>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</si>
  <si>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</si>
  <si>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</si>
  <si>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</si>
  <si>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</si>
  <si>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</si>
  <si>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</si>
  <si>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</si>
  <si>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</si>
  <si>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</si>
  <si>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</si>
  <si>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</si>
  <si>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</si>
  <si>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</si>
  <si>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</si>
  <si>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</si>
  <si>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</si>
  <si>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</si>
  <si>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</si>
  <si>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</si>
  <si>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</si>
  <si>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</si>
  <si>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</si>
  <si>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</si>
  <si>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</si>
  <si>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</si>
  <si>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</si>
  <si>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</si>
  <si>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</si>
  <si>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</si>
  <si>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</si>
  <si>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</si>
  <si>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</si>
  <si>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</si>
  <si>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</si>
  <si>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</si>
  <si>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</si>
  <si>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</si>
  <si>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</si>
  <si>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</si>
  <si>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</si>
  <si>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</si>
  <si>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</si>
  <si>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</si>
  <si>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</si>
  <si>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</si>
  <si>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</si>
  <si>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</si>
  <si>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</si>
  <si>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</si>
  <si>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</si>
  <si>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</si>
  <si>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</si>
  <si>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</si>
  <si>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</si>
  <si>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</si>
  <si>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</si>
  <si>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</si>
  <si>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</si>
  <si>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</si>
  <si>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</si>
  <si>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</si>
  <si>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</si>
  <si>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</si>
  <si>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</si>
  <si>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</si>
  <si>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</si>
  <si>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</si>
  <si>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</si>
  <si>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</si>
  <si>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</si>
  <si>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</si>
  <si>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</si>
  <si>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</si>
  <si>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</si>
  <si>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</si>
  <si>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</si>
  <si>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</si>
  <si>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</si>
  <si>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</si>
  <si>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</si>
  <si>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</si>
  <si>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</si>
  <si>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</si>
  <si>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</si>
  <si>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</si>
  <si>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</si>
  <si>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</si>
  <si>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</si>
  <si>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</si>
  <si>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</si>
  <si>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</si>
  <si>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</si>
  <si>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</si>
  <si>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</si>
  <si>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</si>
  <si>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</si>
  <si>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</si>
  <si>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</si>
  <si>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</si>
  <si>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</si>
  <si>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</si>
  <si>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</si>
  <si>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</si>
  <si>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</si>
  <si>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</si>
  <si>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</si>
  <si>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</si>
  <si>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</si>
  <si>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</si>
  <si>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</si>
  <si>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</si>
  <si>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</si>
  <si>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</si>
  <si>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</si>
  <si>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</si>
  <si>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</si>
  <si>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</si>
  <si>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</si>
  <si>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</si>
  <si>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</si>
  <si>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</si>
  <si>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</si>
  <si>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</si>
  <si>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</si>
  <si>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</si>
  <si>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</si>
  <si>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</si>
  <si>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</si>
  <si>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</si>
  <si>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</si>
  <si>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</si>
  <si>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</si>
  <si>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</si>
  <si>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</si>
  <si>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</si>
  <si>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</si>
  <si>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</si>
  <si>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</si>
  <si>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</si>
  <si>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</si>
  <si>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</si>
  <si>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</si>
  <si>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</si>
  <si>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</si>
  <si>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</si>
  <si>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</si>
  <si>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</si>
  <si>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</si>
  <si>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</si>
  <si>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</si>
  <si>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</si>
  <si>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</si>
  <si>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</si>
  <si>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</si>
  <si>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</si>
  <si>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</si>
  <si>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</si>
  <si>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</si>
  <si>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</si>
  <si>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</si>
  <si>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</si>
  <si>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</si>
  <si>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</si>
  <si>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</si>
  <si>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</si>
  <si>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</si>
  <si>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</si>
  <si>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</si>
  <si>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</si>
  <si>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</si>
  <si>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</si>
  <si>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</si>
  <si>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</si>
  <si>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</si>
  <si>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</si>
  <si>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</si>
  <si>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</si>
  <si>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</si>
  <si>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</si>
  <si>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</si>
  <si>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</si>
  <si>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</si>
  <si>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</si>
  <si>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</si>
  <si>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</si>
  <si>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</si>
  <si>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</si>
  <si>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</si>
  <si>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</si>
  <si>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</si>
  <si>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</si>
  <si>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</si>
  <si>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</si>
  <si>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</si>
  <si>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</si>
  <si>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</si>
  <si>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</si>
  <si>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</si>
  <si>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</si>
  <si>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</si>
  <si>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</si>
  <si>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</si>
  <si>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</si>
  <si>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</si>
  <si>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</si>
  <si>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</si>
  <si>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</si>
  <si>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</si>
  <si>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</si>
  <si>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</si>
  <si>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</si>
  <si>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</si>
  <si>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</si>
  <si>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</si>
  <si>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</si>
  <si>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</si>
  <si>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</si>
  <si>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</si>
  <si>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</si>
  <si>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</si>
  <si>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</si>
  <si>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</si>
  <si>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</si>
  <si>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</si>
  <si>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</si>
  <si>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</si>
  <si>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</si>
  <si>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</si>
  <si>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</si>
  <si>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</si>
  <si>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</si>
  <si>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</si>
  <si>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</si>
  <si>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</si>
  <si>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</si>
  <si>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</si>
  <si>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</si>
  <si>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</si>
  <si>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</si>
  <si>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</si>
  <si>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</si>
  <si>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</si>
  <si>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</si>
  <si>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</si>
  <si>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</si>
  <si>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</si>
  <si>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</si>
  <si>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</si>
  <si>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</si>
  <si>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</si>
  <si>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</si>
  <si>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</si>
  <si>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</si>
  <si>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</si>
  <si>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</si>
  <si>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</si>
  <si>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</si>
  <si>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</si>
  <si>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</si>
  <si>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</si>
  <si>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</si>
  <si>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</si>
  <si>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</si>
  <si>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</si>
  <si>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</si>
  <si>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</si>
  <si>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</si>
  <si>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</si>
  <si>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</si>
  <si>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</si>
  <si>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</si>
  <si>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</si>
  <si>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</si>
  <si>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</si>
  <si>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</si>
  <si>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</si>
  <si>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</si>
  <si>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</si>
  <si>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</si>
  <si>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</si>
  <si>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</si>
  <si>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</si>
  <si>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</si>
  <si>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</si>
  <si>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</si>
  <si>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</si>
  <si>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</si>
  <si>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</si>
  <si>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</si>
  <si>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</si>
  <si>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</si>
  <si>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</si>
  <si>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</si>
  <si>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</si>
  <si>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</si>
  <si>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</si>
  <si>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</si>
  <si>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</si>
  <si>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</si>
  <si>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</si>
  <si>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</si>
  <si>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</si>
  <si>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</si>
  <si>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</si>
  <si>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</si>
  <si>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</si>
  <si>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</si>
  <si>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</si>
  <si>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</si>
  <si>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</si>
  <si>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</si>
  <si>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</si>
  <si>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</si>
  <si>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</si>
  <si>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</si>
  <si>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</si>
  <si>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</si>
  <si>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</si>
  <si>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</si>
  <si>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</si>
  <si>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</si>
  <si>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</si>
  <si>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</si>
  <si>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</si>
  <si>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</si>
  <si>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</si>
  <si>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</si>
  <si>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</si>
  <si>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</si>
  <si>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</si>
  <si>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</si>
  <si>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</si>
  <si>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</si>
  <si>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</si>
  <si>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</si>
  <si>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</si>
  <si>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</si>
  <si>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</si>
  <si>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</si>
  <si>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</si>
  <si>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</si>
  <si>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</si>
  <si>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</si>
  <si>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</si>
  <si>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</si>
  <si>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</si>
  <si>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</si>
  <si>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</si>
  <si>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</si>
  <si>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</si>
  <si>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</si>
  <si>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</si>
  <si>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</si>
  <si>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</si>
  <si>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</si>
  <si>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</si>
  <si>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</si>
  <si>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</si>
  <si>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</si>
  <si>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</si>
  <si>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</si>
  <si>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</si>
  <si>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</si>
  <si>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</si>
  <si>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</si>
  <si>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</si>
  <si>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</si>
  <si>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</si>
  <si>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</si>
  <si>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</si>
  <si>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</si>
  <si>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</si>
  <si>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</si>
  <si>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</si>
  <si>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</si>
  <si>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</si>
  <si>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</si>
  <si>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</si>
  <si>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</si>
  <si>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</si>
  <si>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</si>
  <si>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</si>
  <si>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</si>
  <si>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</si>
  <si>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</si>
  <si>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</si>
  <si>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</si>
  <si>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</si>
  <si>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</si>
  <si>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</si>
  <si>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</si>
  <si>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</si>
  <si>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</si>
  <si>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</si>
  <si>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</si>
  <si>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</si>
  <si>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</si>
  <si>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</si>
  <si>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</si>
  <si>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</si>
  <si>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</si>
  <si>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</si>
  <si>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</si>
  <si>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</si>
  <si>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</si>
  <si>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</si>
  <si>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</si>
  <si>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</si>
  <si>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</si>
  <si>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</si>
  <si>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</si>
  <si>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</si>
  <si>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</si>
  <si>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</si>
  <si>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</si>
  <si>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</si>
  <si>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</si>
  <si>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</si>
  <si>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</si>
  <si>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</si>
  <si>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</si>
  <si>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</si>
  <si>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</si>
  <si>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</si>
  <si>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</si>
  <si>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</si>
  <si>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</si>
  <si>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</si>
  <si>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</si>
  <si>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</si>
  <si>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</si>
  <si>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</si>
  <si>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</si>
  <si>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</si>
  <si>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</si>
  <si>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</si>
  <si>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</si>
  <si>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</si>
  <si>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</si>
  <si>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</si>
  <si>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</si>
  <si>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</si>
  <si>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</si>
  <si>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</si>
  <si>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</si>
  <si>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</si>
  <si>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</si>
  <si>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</si>
  <si>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</si>
  <si>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</si>
  <si>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</si>
  <si>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</si>
  <si>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</si>
  <si>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</si>
  <si>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</si>
  <si>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</si>
  <si>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</si>
  <si>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</si>
  <si>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</si>
  <si>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</si>
  <si>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</si>
  <si>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</si>
  <si>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</si>
  <si>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</si>
  <si>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</si>
  <si>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</si>
  <si>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</si>
  <si>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</si>
  <si>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</si>
  <si>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</si>
  <si>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</si>
  <si>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</si>
  <si>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</si>
  <si>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</si>
  <si>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</si>
  <si>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</si>
  <si>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</si>
  <si>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</si>
  <si>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</si>
  <si>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</si>
  <si>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</si>
  <si>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</si>
  <si>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</si>
  <si>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</si>
  <si>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</si>
  <si>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</si>
  <si>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</si>
  <si>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</si>
  <si>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</si>
  <si>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</si>
  <si>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</si>
  <si>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</si>
  <si>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</si>
  <si>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</si>
  <si>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</si>
  <si>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</si>
  <si>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</si>
  <si>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</si>
  <si>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</si>
  <si>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</si>
  <si>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</si>
  <si>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</si>
  <si>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</si>
  <si>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</si>
  <si>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</si>
  <si>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</si>
  <si>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</si>
  <si>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</si>
  <si>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</si>
  <si>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</si>
  <si>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</si>
  <si>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</si>
  <si>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</si>
  <si>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</si>
  <si>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</si>
  <si>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</si>
  <si>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</si>
  <si>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</si>
  <si>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</si>
  <si>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</si>
  <si>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</si>
  <si>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</si>
  <si>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</si>
  <si>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</si>
  <si>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</si>
  <si>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</si>
  <si>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</si>
  <si>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</si>
  <si>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</si>
  <si>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</si>
  <si>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</si>
  <si>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</si>
  <si>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</si>
  <si>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</si>
  <si>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</si>
  <si>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</si>
  <si>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</si>
  <si>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</si>
  <si>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</si>
  <si>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</si>
  <si>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</si>
  <si>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</si>
  <si>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</si>
  <si>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</si>
  <si>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</si>
  <si>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</si>
  <si>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</si>
  <si>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</si>
  <si>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</si>
  <si>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</si>
  <si>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</si>
  <si>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</si>
  <si>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</si>
  <si>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</si>
  <si>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</si>
  <si>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</si>
  <si>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</si>
  <si>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</si>
  <si>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</si>
  <si>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</si>
  <si>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</si>
  <si>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</si>
  <si>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</si>
  <si>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</si>
  <si>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</si>
  <si>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</si>
  <si>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</si>
  <si>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</si>
  <si>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</si>
  <si>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</si>
  <si>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</si>
  <si>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</si>
  <si>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</si>
  <si>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</si>
  <si>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</si>
  <si>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</si>
  <si>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</si>
  <si>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</si>
  <si>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</si>
  <si>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</si>
  <si>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</si>
  <si>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</si>
  <si>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</si>
  <si>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</si>
  <si>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</si>
  <si>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</si>
  <si>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</si>
  <si>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</si>
  <si>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</si>
  <si>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</si>
  <si>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</si>
  <si>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</si>
  <si>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</si>
  <si>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</si>
  <si>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</si>
  <si>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</si>
  <si>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</si>
  <si>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</si>
  <si>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</si>
  <si>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</si>
  <si>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</si>
  <si>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</si>
  <si>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</si>
  <si>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</si>
  <si>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</si>
  <si>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</si>
  <si>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</si>
  <si>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</si>
  <si>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</si>
  <si>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</si>
  <si>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</si>
  <si>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</si>
  <si>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</si>
  <si>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</si>
  <si>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</si>
  <si>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</si>
  <si>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</si>
  <si>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</si>
  <si>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</si>
  <si>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</si>
  <si>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</si>
  <si>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</si>
  <si>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</si>
  <si>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</si>
  <si>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</si>
  <si>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</si>
  <si>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</si>
  <si>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</si>
  <si>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</si>
  <si>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</si>
  <si>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</si>
  <si>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</si>
  <si>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</si>
  <si>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</si>
  <si>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</si>
  <si>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</si>
  <si>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</si>
  <si>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</si>
  <si>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</si>
  <si>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</si>
  <si>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</si>
  <si>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</si>
  <si>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</si>
  <si>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</si>
  <si>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</si>
  <si>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</si>
  <si>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</si>
  <si>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</si>
  <si>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</si>
  <si>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</si>
  <si>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</si>
  <si>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</si>
  <si>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</si>
  <si>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</si>
  <si>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</si>
  <si>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</si>
  <si>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</si>
  <si>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</si>
  <si>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</si>
  <si>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</si>
  <si>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</si>
  <si>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</si>
  <si>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</si>
  <si>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</si>
  <si>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</si>
  <si>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</si>
  <si>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</si>
  <si>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</si>
  <si>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</si>
  <si>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</si>
  <si>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</si>
  <si>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</si>
  <si>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</si>
  <si>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</si>
  <si>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</si>
  <si>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</si>
  <si>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</si>
  <si>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</si>
  <si>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</si>
  <si>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</si>
  <si>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</si>
  <si>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</si>
  <si>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</si>
  <si>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</si>
  <si>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</si>
  <si>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</si>
  <si>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</si>
  <si>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</si>
  <si>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</si>
  <si>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</si>
  <si>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</si>
  <si>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</si>
  <si>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</si>
  <si>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</si>
  <si>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</si>
  <si>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</si>
  <si>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</si>
  <si>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</si>
  <si>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</si>
  <si>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</si>
  <si>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</si>
  <si>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</si>
  <si>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</si>
  <si>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</si>
  <si>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</si>
  <si>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</si>
  <si>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</si>
  <si>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</si>
  <si>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</si>
  <si>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</si>
  <si>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</si>
  <si>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</si>
  <si>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</si>
  <si>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</si>
  <si>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</si>
  <si>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</si>
  <si>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</si>
  <si>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</si>
  <si>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</si>
  <si>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</si>
  <si>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</si>
  <si>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</si>
  <si>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</si>
  <si>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</si>
  <si>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</si>
  <si>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</si>
  <si>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</si>
  <si>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</si>
  <si>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</si>
  <si>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</si>
  <si>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</si>
  <si>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</si>
  <si>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</si>
  <si>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</si>
  <si>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</si>
  <si>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</si>
  <si>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</si>
  <si>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</si>
  <si>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</si>
  <si>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</si>
  <si>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</si>
  <si>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</si>
  <si>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</si>
  <si>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</si>
  <si>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</si>
  <si>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</si>
  <si>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</si>
  <si>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</si>
  <si>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</si>
  <si>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</si>
  <si>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</si>
  <si>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</si>
  <si>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</si>
  <si>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</si>
  <si>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</si>
  <si>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</si>
  <si>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</si>
  <si>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</si>
  <si>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</si>
  <si>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</si>
  <si>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</si>
  <si>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</si>
  <si>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</si>
  <si>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</si>
  <si>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</si>
  <si>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</si>
  <si>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</si>
  <si>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</si>
  <si>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</si>
  <si>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</si>
  <si>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</si>
  <si>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</si>
  <si>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</si>
  <si>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</si>
  <si>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</si>
  <si>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</si>
  <si>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</si>
  <si>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</si>
  <si>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</si>
  <si>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</si>
  <si>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</si>
  <si>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</si>
  <si>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</si>
  <si>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</si>
  <si>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</si>
  <si>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</si>
  <si>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</si>
  <si>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</si>
  <si>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</si>
  <si>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</si>
  <si>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</si>
  <si>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</si>
  <si>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</si>
  <si>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</si>
  <si>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</si>
  <si>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</si>
  <si>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</si>
  <si>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</si>
  <si>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</si>
  <si>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</si>
  <si>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</si>
  <si>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</si>
  <si>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</si>
  <si>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</si>
  <si>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</si>
  <si>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</si>
  <si>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</si>
  <si>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</si>
  <si>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</si>
  <si>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</si>
  <si>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</si>
  <si>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</si>
  <si>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</si>
  <si>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</si>
  <si>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</si>
  <si>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</si>
  <si>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</si>
  <si>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</si>
  <si>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</si>
  <si>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</si>
  <si>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</si>
  <si>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</si>
  <si>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</si>
  <si>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</si>
  <si>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</si>
  <si>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</si>
  <si>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</si>
  <si>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</si>
  <si>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</si>
  <si>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</si>
  <si>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</si>
  <si>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</si>
  <si>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</si>
  <si>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</si>
  <si>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</si>
  <si>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</si>
  <si>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</si>
  <si>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</si>
  <si>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</si>
  <si>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</si>
  <si>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</si>
  <si>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</si>
  <si>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</si>
  <si>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</si>
  <si>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</si>
  <si>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</si>
  <si>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</si>
  <si>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</si>
  <si>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</si>
  <si>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</si>
  <si>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</si>
  <si>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</si>
  <si>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</si>
  <si>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</si>
  <si>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</si>
  <si>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</si>
  <si>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</si>
  <si>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</si>
  <si>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</si>
  <si>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</si>
  <si>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</si>
  <si>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</si>
  <si>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</si>
  <si>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</si>
  <si>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</si>
  <si>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</si>
  <si>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</si>
  <si>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</si>
  <si>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</si>
  <si>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</si>
  <si>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</si>
  <si>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</si>
  <si>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</si>
  <si>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</si>
  <si>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</si>
  <si>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</si>
  <si>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</si>
  <si>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</si>
  <si>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</si>
  <si>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</si>
  <si>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</si>
  <si>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</si>
  <si>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</si>
  <si>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</si>
  <si>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</si>
  <si>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</si>
  <si>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</si>
  <si>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</si>
  <si>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</si>
  <si>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</si>
  <si>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</si>
  <si>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</si>
  <si>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</si>
  <si>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</si>
  <si>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</si>
  <si>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</si>
  <si>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</si>
  <si>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</si>
  <si>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</si>
  <si>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</si>
  <si>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</si>
  <si>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</si>
  <si>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</si>
  <si>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</si>
  <si>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</si>
  <si>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</si>
  <si>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</si>
  <si>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</si>
  <si>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</si>
  <si>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</si>
  <si>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</si>
  <si>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</si>
  <si>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</si>
  <si>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</si>
  <si>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</si>
  <si>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</si>
  <si>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</si>
  <si>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</si>
  <si>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</si>
  <si>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</si>
  <si>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</si>
  <si>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</si>
  <si>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</si>
  <si>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</si>
  <si>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</si>
  <si>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</si>
  <si>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</si>
  <si>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</si>
  <si>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</si>
  <si>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</si>
  <si>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</si>
  <si>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</si>
  <si>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</si>
  <si>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</si>
  <si>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</si>
  <si>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</si>
  <si>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</si>
  <si>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</si>
  <si>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</si>
  <si>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</si>
  <si>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</si>
  <si>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</si>
  <si>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</si>
  <si>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</si>
  <si>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</si>
  <si>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</si>
  <si>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</si>
  <si>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</si>
  <si>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</si>
  <si>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</si>
  <si>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</si>
  <si>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</si>
  <si>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</si>
  <si>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</si>
  <si>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</si>
  <si>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</si>
  <si>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</si>
  <si>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</si>
  <si>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</si>
  <si>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</si>
  <si>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</si>
  <si>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</si>
  <si>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</si>
  <si>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</si>
  <si>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</si>
  <si>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</si>
  <si>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</si>
  <si>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</si>
  <si>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</si>
  <si>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</si>
  <si>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</si>
  <si>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</si>
  <si>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</si>
  <si>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</si>
  <si>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</si>
  <si>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</si>
  <si>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</si>
  <si>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</si>
  <si>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</si>
  <si>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</si>
  <si>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</si>
  <si>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</si>
  <si>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</si>
  <si>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</si>
  <si>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</si>
  <si>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</si>
  <si>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</si>
  <si>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</si>
  <si>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</si>
  <si>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</si>
  <si>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</si>
  <si>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</si>
  <si>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</si>
  <si>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</si>
  <si>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</si>
  <si>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</si>
  <si>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</si>
  <si>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</si>
  <si>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</si>
  <si>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</si>
  <si>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</si>
  <si>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</si>
  <si>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</si>
  <si>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</si>
  <si>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</si>
  <si>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</si>
  <si>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</si>
  <si>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</si>
  <si>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</si>
  <si>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</si>
  <si>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</si>
  <si>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</si>
  <si>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</si>
  <si>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</si>
  <si>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</si>
  <si>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</si>
  <si>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</si>
  <si>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</si>
  <si>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</si>
  <si>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</si>
  <si>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</si>
  <si>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</si>
  <si>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</si>
  <si>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</si>
  <si>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</si>
  <si>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</si>
  <si>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</si>
  <si>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</si>
  <si>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</si>
  <si>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</si>
  <si>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</si>
  <si>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</si>
  <si>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</si>
  <si>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</si>
  <si>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</si>
  <si>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</si>
  <si>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</si>
  <si>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</si>
  <si>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</si>
  <si>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</si>
  <si>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</si>
  <si>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</si>
  <si>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</si>
  <si>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</si>
  <si>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</si>
  <si>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</si>
  <si>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</si>
  <si>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</si>
  <si>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</si>
  <si>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</si>
  <si>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</si>
  <si>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</si>
  <si>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</si>
  <si>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</si>
  <si>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</si>
  <si>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</si>
  <si>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</si>
  <si>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</si>
  <si>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</si>
  <si>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</si>
  <si>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</si>
  <si>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</si>
  <si>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</si>
  <si>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</si>
  <si>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</si>
  <si>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</si>
  <si>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</si>
  <si>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</si>
  <si>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</si>
  <si>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</si>
  <si>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</si>
  <si>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</si>
  <si>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</si>
  <si>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</si>
  <si>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</si>
  <si>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</si>
  <si>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</si>
  <si>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</si>
  <si>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</si>
  <si>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</si>
  <si>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</si>
  <si>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</si>
  <si>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</si>
  <si>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</si>
  <si>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</si>
  <si>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</si>
  <si>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</si>
  <si>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</si>
  <si>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</si>
  <si>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</si>
  <si>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</si>
  <si>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</si>
  <si>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</si>
  <si>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</si>
  <si>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</si>
  <si>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</si>
  <si>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</si>
  <si>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</si>
  <si>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</si>
  <si>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</si>
  <si>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</si>
  <si>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</si>
  <si>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</si>
  <si>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</si>
  <si>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</si>
  <si>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</si>
  <si>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</si>
  <si>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</si>
  <si>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</si>
  <si>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</si>
  <si>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</si>
  <si>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</si>
  <si>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</si>
  <si>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</si>
  <si>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</si>
  <si>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</si>
  <si>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</si>
  <si>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</si>
  <si>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</si>
  <si>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</si>
  <si>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</si>
  <si>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</si>
  <si>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</si>
  <si>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</si>
  <si>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</si>
  <si>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</si>
  <si>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</si>
  <si>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</si>
  <si>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</si>
  <si>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</si>
  <si>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</si>
  <si>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</si>
  <si>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</si>
  <si>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</si>
  <si>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</si>
  <si>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</si>
  <si>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</si>
  <si>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</si>
  <si>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</si>
  <si>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</si>
  <si>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</si>
  <si>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</si>
  <si>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</si>
  <si>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</si>
  <si>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</si>
  <si>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</si>
  <si>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</si>
  <si>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</si>
  <si>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</si>
  <si>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</si>
  <si>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</si>
  <si>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</si>
  <si>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</si>
  <si>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</si>
  <si>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</si>
  <si>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</si>
  <si>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</si>
  <si>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</si>
  <si>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</si>
  <si>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</si>
  <si>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</si>
  <si>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</si>
  <si>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</si>
  <si>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</si>
  <si>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</si>
  <si>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</si>
  <si>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</si>
  <si>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</si>
  <si>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</si>
  <si>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</si>
  <si>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</si>
  <si>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</si>
  <si>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</si>
  <si>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</si>
  <si>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</si>
  <si>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</si>
  <si>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</si>
  <si>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</si>
  <si>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</si>
  <si>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</si>
  <si>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</si>
  <si>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</si>
  <si>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</si>
  <si>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</si>
  <si>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</si>
  <si>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</si>
  <si>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</si>
  <si>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</si>
  <si>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</si>
  <si>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</si>
  <si>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</si>
  <si>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</si>
  <si>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</si>
  <si>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</si>
  <si>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</si>
  <si>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</si>
  <si>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</si>
  <si>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</si>
  <si>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</si>
  <si>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</si>
  <si>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</si>
  <si>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</si>
  <si>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</si>
  <si>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</si>
  <si>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</si>
  <si>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</si>
  <si>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</si>
  <si>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</si>
  <si>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</si>
  <si>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</si>
  <si>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</si>
  <si>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</si>
  <si>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</si>
  <si>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</si>
  <si>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</si>
  <si>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</si>
  <si>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</si>
  <si>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</si>
  <si>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</si>
  <si>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</si>
  <si>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</si>
  <si>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</si>
  <si>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</si>
  <si>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</si>
  <si>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</si>
  <si>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</si>
  <si>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</si>
  <si>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</si>
  <si>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</si>
  <si>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</si>
  <si>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</si>
  <si>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</si>
  <si>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</si>
  <si>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</si>
  <si>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</si>
  <si>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</si>
  <si>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</si>
  <si>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</si>
  <si>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</si>
  <si>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</si>
  <si>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</si>
  <si>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</si>
  <si>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</si>
  <si>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</si>
  <si>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</si>
  <si>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</si>
  <si>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</si>
  <si>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</si>
  <si>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</si>
  <si>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</si>
  <si>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</si>
  <si>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</si>
  <si>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</si>
  <si>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</si>
  <si>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</si>
  <si>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</si>
  <si>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</si>
  <si>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</si>
  <si>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</si>
  <si>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</si>
  <si>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</si>
  <si>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</si>
  <si>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</si>
  <si>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</si>
  <si>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</si>
  <si>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</si>
  <si>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</si>
  <si>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</si>
  <si>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</si>
  <si>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</si>
  <si>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</si>
  <si>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</si>
  <si>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</si>
  <si>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</si>
  <si>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</si>
  <si>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</si>
  <si>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</si>
  <si>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</si>
  <si>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</si>
  <si>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</si>
  <si>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</si>
  <si>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</si>
  <si>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</si>
  <si>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</si>
  <si>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</si>
  <si>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</si>
  <si>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</si>
  <si>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</si>
  <si>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</si>
  <si>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</si>
  <si>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</si>
  <si>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</si>
  <si>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</si>
  <si>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</si>
  <si>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</si>
  <si>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</si>
  <si>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</si>
  <si>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</si>
  <si>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</si>
  <si>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</si>
  <si>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</si>
  <si>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</si>
  <si>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</si>
  <si>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</si>
  <si>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</si>
  <si>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</si>
  <si>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</si>
  <si>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</si>
  <si>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</si>
  <si>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</si>
  <si>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</si>
  <si>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</si>
  <si>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</si>
  <si>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</si>
  <si>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</si>
  <si>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</si>
  <si>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</si>
  <si>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</si>
  <si>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</si>
  <si>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</si>
  <si>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</si>
  <si>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</si>
  <si>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</si>
  <si>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</si>
  <si>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</si>
  <si>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</si>
  <si>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</si>
  <si>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</si>
  <si>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</si>
  <si>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</si>
  <si>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</si>
  <si>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</si>
  <si>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</si>
  <si>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</si>
  <si>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</si>
  <si>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</si>
  <si>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</si>
  <si>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</si>
  <si>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</si>
  <si>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</si>
  <si>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</si>
  <si>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</si>
  <si>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</si>
  <si>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</si>
  <si>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</si>
  <si>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</si>
  <si>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</si>
  <si>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</si>
  <si>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</si>
  <si>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</si>
  <si>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</si>
  <si>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</si>
  <si>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</si>
  <si>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</si>
  <si>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</si>
  <si>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</si>
  <si>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</si>
  <si>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</si>
  <si>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</si>
  <si>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</si>
  <si>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</si>
  <si>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</si>
  <si>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</si>
  <si>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</si>
  <si>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</si>
  <si>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</si>
  <si>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</si>
  <si>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</si>
  <si>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</si>
  <si>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</si>
  <si>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</si>
  <si>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</si>
  <si>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</si>
  <si>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</si>
  <si>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</si>
  <si>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</si>
  <si>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</si>
  <si>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</si>
  <si>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</si>
  <si>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</si>
  <si>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</si>
  <si>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</si>
  <si>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</si>
  <si>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</si>
  <si>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</si>
  <si>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</si>
  <si>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</si>
  <si>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</si>
  <si>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</si>
  <si>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</si>
  <si>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</si>
  <si>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</si>
  <si>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</si>
  <si>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</si>
  <si>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</si>
  <si>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</si>
  <si>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</si>
  <si>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</si>
  <si>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</si>
  <si>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</si>
  <si>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</si>
  <si>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</si>
  <si>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</si>
  <si>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</si>
  <si>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</si>
  <si>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</si>
  <si>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</si>
  <si>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</si>
  <si>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</si>
  <si>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</si>
  <si>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</si>
  <si>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</si>
  <si>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</si>
  <si>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</si>
  <si>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</si>
  <si>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</si>
  <si>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</si>
  <si>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</si>
  <si>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</si>
  <si>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</si>
  <si>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</si>
  <si>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</si>
  <si>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</si>
  <si>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</si>
  <si>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</si>
  <si>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</si>
  <si>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</si>
  <si>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</si>
  <si>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</si>
  <si>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</si>
  <si>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</si>
  <si>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</si>
  <si>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</si>
  <si>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</si>
  <si>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</si>
  <si>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</si>
  <si>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</si>
  <si>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</si>
  <si>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</si>
  <si>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</si>
  <si>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</si>
  <si>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</si>
  <si>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</si>
  <si>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</si>
  <si>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</si>
  <si>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</si>
  <si>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</si>
  <si>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</si>
  <si>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</si>
  <si>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</si>
  <si>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</si>
  <si>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</si>
  <si>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</si>
  <si>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</si>
  <si>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</si>
  <si>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</si>
  <si>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</si>
  <si>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</si>
  <si>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</si>
  <si>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</si>
  <si>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</si>
  <si>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</si>
  <si>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</si>
  <si>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</si>
  <si>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</si>
  <si>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</si>
  <si>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</si>
  <si>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</si>
  <si>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</si>
  <si>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</si>
  <si>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</si>
  <si>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</si>
  <si>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</si>
  <si>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</si>
  <si>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</si>
  <si>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</si>
  <si>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</si>
  <si>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</si>
  <si>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</si>
  <si>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</si>
  <si>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</si>
  <si>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</si>
  <si>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</si>
  <si>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</si>
  <si>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</si>
  <si>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</si>
  <si>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</si>
  <si>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</si>
  <si>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</si>
  <si>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</si>
  <si>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</si>
  <si>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</si>
  <si>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</si>
  <si>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</si>
  <si>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</si>
  <si>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</si>
  <si>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</si>
  <si>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</si>
  <si>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</si>
  <si>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</si>
  <si>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</si>
  <si>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</si>
  <si>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</si>
  <si>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</si>
  <si>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</si>
  <si>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</si>
  <si>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</si>
  <si>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</si>
  <si>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</si>
  <si>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</si>
  <si>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</si>
  <si>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</si>
  <si>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</si>
  <si>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</si>
  <si>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</si>
  <si>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</si>
  <si>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</si>
  <si>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</si>
  <si>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</si>
  <si>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</si>
  <si>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</si>
  <si>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</si>
  <si>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</si>
  <si>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</si>
  <si>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</si>
  <si>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</si>
  <si>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</si>
  <si>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</si>
  <si>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</si>
  <si>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</si>
  <si>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</si>
  <si>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</si>
  <si>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</si>
  <si>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</si>
  <si>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</si>
  <si>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</si>
  <si>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</si>
  <si>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</si>
  <si>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</si>
  <si>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</si>
  <si>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</si>
  <si>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</si>
  <si>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</si>
  <si>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</si>
  <si>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</si>
  <si>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</si>
  <si>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</si>
  <si>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</si>
  <si>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</si>
  <si>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</si>
  <si>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</si>
  <si>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</si>
  <si>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</si>
  <si>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</si>
  <si>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</si>
  <si>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</si>
  <si>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</si>
  <si>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</si>
  <si>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</si>
  <si>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</si>
  <si>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</si>
  <si>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</si>
  <si>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</si>
  <si>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</si>
  <si>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</si>
  <si>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</si>
  <si>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</si>
  <si>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</si>
  <si>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</si>
  <si>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</si>
  <si>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</si>
  <si>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</si>
  <si>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</si>
  <si>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</si>
  <si>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</si>
  <si>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</si>
  <si>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</si>
  <si>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</si>
  <si>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</si>
  <si>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</si>
  <si>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</si>
  <si>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</si>
  <si>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</si>
  <si>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</si>
  <si>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</si>
  <si>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</si>
  <si>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</si>
  <si>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</si>
  <si>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</si>
  <si>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</si>
  <si>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</si>
  <si>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</si>
  <si>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</si>
  <si>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</si>
  <si>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</si>
  <si>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</si>
  <si>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</si>
  <si>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</si>
  <si>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</si>
  <si>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</si>
  <si>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</si>
  <si>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</si>
  <si>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</si>
  <si>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</si>
  <si>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</si>
  <si>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</si>
  <si>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</si>
  <si>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</si>
  <si>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</si>
  <si>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</si>
  <si>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</si>
  <si>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</si>
  <si>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</si>
  <si>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</si>
  <si>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</si>
  <si>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</si>
  <si>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</si>
  <si>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</si>
  <si>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</si>
  <si>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</si>
  <si>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</si>
  <si>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</si>
  <si>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</si>
  <si>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</si>
  <si>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</si>
  <si>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</si>
  <si>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</si>
  <si>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</si>
  <si>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</si>
  <si>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</si>
  <si>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</si>
  <si>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</si>
  <si>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</si>
  <si>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</si>
  <si>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</si>
  <si>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</si>
  <si>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</si>
  <si>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</si>
  <si>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</si>
  <si>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</si>
  <si>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</si>
  <si>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</si>
  <si>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</si>
  <si>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</si>
  <si>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</si>
  <si>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</si>
  <si>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</si>
  <si>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</si>
  <si>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</si>
  <si>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</si>
  <si>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</si>
  <si>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</si>
  <si>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</si>
  <si>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</si>
  <si>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</si>
  <si>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</si>
  <si>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</si>
  <si>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</si>
  <si>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</si>
  <si>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</si>
  <si>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</si>
  <si>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</si>
  <si>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</si>
  <si>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</si>
  <si>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</si>
  <si>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</si>
  <si>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</si>
  <si>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</si>
  <si>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</si>
  <si>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</si>
  <si>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</si>
  <si>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</si>
  <si>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</si>
  <si>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</si>
  <si>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</si>
  <si>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</si>
  <si>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</si>
  <si>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</si>
  <si>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</si>
  <si>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</si>
  <si>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</si>
  <si>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</si>
  <si>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</si>
  <si>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</si>
  <si>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</si>
  <si>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</si>
  <si>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</si>
  <si>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</si>
  <si>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</si>
  <si>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</si>
  <si>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</si>
  <si>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</si>
  <si>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</si>
  <si>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</si>
  <si>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</si>
  <si>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</si>
  <si>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</si>
  <si>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</si>
  <si>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</si>
  <si>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</si>
  <si>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</si>
  <si>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</si>
  <si>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</si>
  <si>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</si>
  <si>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</si>
  <si>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</si>
  <si>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</si>
  <si>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</si>
  <si>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</si>
  <si>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</si>
  <si>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</si>
  <si>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</si>
  <si>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</si>
  <si>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</si>
  <si>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</si>
  <si>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</si>
  <si>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</si>
  <si>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</si>
  <si>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</si>
  <si>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</si>
  <si>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</si>
  <si>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</si>
  <si>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</si>
  <si>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</si>
  <si>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</si>
  <si>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</si>
  <si>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</si>
  <si>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</si>
  <si>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</si>
  <si>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</si>
  <si>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</si>
  <si>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</si>
  <si>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</si>
  <si>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</si>
  <si>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</si>
  <si>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</si>
  <si>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</si>
  <si>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</si>
  <si>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</si>
  <si>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</si>
  <si>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</si>
  <si>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</si>
  <si>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</si>
  <si>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</si>
  <si>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</si>
  <si>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</si>
  <si>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</si>
  <si>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</si>
  <si>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</si>
  <si>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</si>
  <si>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</si>
  <si>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</si>
  <si>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</si>
  <si>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</si>
  <si>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</si>
  <si>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</si>
  <si>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</si>
  <si>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</si>
  <si>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</si>
  <si>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</si>
  <si>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</si>
  <si>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</si>
  <si>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</si>
  <si>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</si>
  <si>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</si>
  <si>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</si>
  <si>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</si>
  <si>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</si>
  <si>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</si>
  <si>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</si>
  <si>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</si>
  <si>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</si>
  <si>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</si>
  <si>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</si>
  <si>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</si>
  <si>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</si>
  <si>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</si>
  <si>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</si>
  <si>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</si>
  <si>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</si>
  <si>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</si>
  <si>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</si>
  <si>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</si>
  <si>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</si>
  <si>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</si>
  <si>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</si>
  <si>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</si>
  <si>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</si>
  <si>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</si>
  <si>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</si>
  <si>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</si>
  <si>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</si>
  <si>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</si>
  <si>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</si>
  <si>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</si>
  <si>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</si>
  <si>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</si>
  <si>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</si>
  <si>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</si>
  <si>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</si>
  <si>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</si>
  <si>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</si>
  <si>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</si>
  <si>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</si>
  <si>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</si>
  <si>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</si>
  <si>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</si>
  <si>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</si>
  <si>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</si>
  <si>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</si>
  <si>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</si>
  <si>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</si>
  <si>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</si>
  <si>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</si>
  <si>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</si>
  <si>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</si>
  <si>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</si>
  <si>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</si>
  <si>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</si>
  <si>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</si>
  <si>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</si>
  <si>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</si>
  <si>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</si>
  <si>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</si>
  <si>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</si>
  <si>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</si>
  <si>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</si>
  <si>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</si>
  <si>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</si>
  <si>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</si>
  <si>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</si>
  <si>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</si>
  <si>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</si>
  <si>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</si>
  <si>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</si>
  <si>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</si>
  <si>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</si>
  <si>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</si>
  <si>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</si>
  <si>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</si>
  <si>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</si>
  <si>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</si>
  <si>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</si>
  <si>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</si>
  <si>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</si>
  <si>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</si>
  <si>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</si>
  <si>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</si>
  <si>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</si>
  <si>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</si>
  <si>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</si>
  <si>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</si>
  <si>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</si>
  <si>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</si>
  <si>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</si>
  <si>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</si>
  <si>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</si>
  <si>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</si>
  <si>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</si>
  <si>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</si>
  <si>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</si>
  <si>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</si>
  <si>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</si>
  <si>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</si>
  <si>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</si>
  <si>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</si>
  <si>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</si>
  <si>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</si>
  <si>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</si>
  <si>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</si>
  <si>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</si>
  <si>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</si>
  <si>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</si>
  <si>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</si>
  <si>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</si>
  <si>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</si>
  <si>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</si>
  <si>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</si>
  <si>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</si>
  <si>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</si>
  <si>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</si>
  <si>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</si>
  <si>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</si>
  <si>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</si>
  <si>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</si>
  <si>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</si>
  <si>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</si>
  <si>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</si>
  <si>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</si>
  <si>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</si>
  <si>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</si>
  <si>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</si>
  <si>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</si>
  <si>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</si>
  <si>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</si>
  <si>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</si>
  <si>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</si>
  <si>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</si>
  <si>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</si>
  <si>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</si>
  <si>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</si>
  <si>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</si>
  <si>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</si>
  <si>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</si>
  <si>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</si>
  <si>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</si>
  <si>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</si>
  <si>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</si>
  <si>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</si>
  <si>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</si>
  <si>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</si>
  <si>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</si>
  <si>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</si>
  <si>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</si>
  <si>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</si>
  <si>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</si>
  <si>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</si>
  <si>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</si>
  <si>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</si>
  <si>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</si>
  <si>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</si>
  <si>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</si>
  <si>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</si>
  <si>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</si>
  <si>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</si>
  <si>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</si>
  <si>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</si>
  <si>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</si>
  <si>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</si>
  <si>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</si>
  <si>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</si>
  <si>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</si>
  <si>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</si>
  <si>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</si>
  <si>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</si>
  <si>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</si>
  <si>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</si>
  <si>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</si>
  <si>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</si>
  <si>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</si>
  <si>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</si>
  <si>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</si>
  <si>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</si>
  <si>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</si>
  <si>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</si>
  <si>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</si>
  <si>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</si>
  <si>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</si>
  <si>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</si>
  <si>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</si>
  <si>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</si>
  <si>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</si>
  <si>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</si>
  <si>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</si>
  <si>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</si>
  <si>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</si>
  <si>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</si>
  <si>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</si>
  <si>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</si>
  <si>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</si>
  <si>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</si>
  <si>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</si>
  <si>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</si>
  <si>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</si>
  <si>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</si>
  <si>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</si>
  <si>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</si>
  <si>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</si>
  <si>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</si>
  <si>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</si>
  <si>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</si>
  <si>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</si>
  <si>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</si>
  <si>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</si>
  <si>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</si>
  <si>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</si>
  <si>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</si>
  <si>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</si>
  <si>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</si>
  <si>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</si>
  <si>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</si>
  <si>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</si>
  <si>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</si>
  <si>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</si>
  <si>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</si>
  <si>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</si>
  <si>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</si>
  <si>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</si>
  <si>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</si>
  <si>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</si>
  <si>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</si>
  <si>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</si>
  <si>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</si>
  <si>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</si>
  <si>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</si>
  <si>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</si>
  <si>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</si>
  <si>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</si>
  <si>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</si>
  <si>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</si>
  <si>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</si>
  <si>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</si>
  <si>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</si>
  <si>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</si>
  <si>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</si>
  <si>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</si>
  <si>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</si>
  <si>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</si>
  <si>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</si>
  <si>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</si>
  <si>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</si>
  <si>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</si>
  <si>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</si>
  <si>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</si>
  <si>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</si>
  <si>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</si>
  <si>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</si>
  <si>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</si>
  <si>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</si>
  <si>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</si>
  <si>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</si>
  <si>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</si>
  <si>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</si>
  <si>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</si>
  <si>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</si>
  <si>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</si>
  <si>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</si>
  <si>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</si>
  <si>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</si>
  <si>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</si>
  <si>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</si>
  <si>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</si>
  <si>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</si>
  <si>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</si>
  <si>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</si>
  <si>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</si>
  <si>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</si>
  <si>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</si>
  <si>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</si>
  <si>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</si>
  <si>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</si>
  <si>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</si>
  <si>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</si>
  <si>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</si>
  <si>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</si>
  <si>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</si>
  <si>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</si>
  <si>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</si>
  <si>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</si>
  <si>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</si>
  <si>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</si>
  <si>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</si>
  <si>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</si>
  <si>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</si>
  <si>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</si>
  <si>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</si>
  <si>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</si>
  <si>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</si>
  <si>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</si>
  <si>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</si>
  <si>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</si>
  <si>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</si>
  <si>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</si>
  <si>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</si>
  <si>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</si>
  <si>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</si>
  <si>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</si>
  <si>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</si>
  <si>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</si>
  <si>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</si>
  <si>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</si>
  <si>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</si>
  <si>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</si>
  <si>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</si>
  <si>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</si>
  <si>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</si>
  <si>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</si>
  <si>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</si>
  <si>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</si>
  <si>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</si>
  <si>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</si>
  <si>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</si>
  <si>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</si>
  <si>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</si>
  <si>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</si>
  <si>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</si>
  <si>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</si>
  <si>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</si>
  <si>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</si>
  <si>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</si>
  <si>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</si>
  <si>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</si>
  <si>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</si>
  <si>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</si>
  <si>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</si>
  <si>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</si>
  <si>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</si>
  <si>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</si>
  <si>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</si>
  <si>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</si>
  <si>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</si>
  <si>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</si>
  <si>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</si>
  <si>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</si>
  <si>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</si>
  <si>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</si>
  <si>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</si>
  <si>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</si>
  <si>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</si>
  <si>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</si>
  <si>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</si>
  <si>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</si>
  <si>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</si>
  <si>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</si>
  <si>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</si>
  <si>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</si>
  <si>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</si>
  <si>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</si>
  <si>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</si>
  <si>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</si>
  <si>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</si>
  <si>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</si>
  <si>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</si>
  <si>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</si>
  <si>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</si>
  <si>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</si>
  <si>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</si>
  <si>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</si>
  <si>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</si>
  <si>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</si>
  <si>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</si>
  <si>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</si>
  <si>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</si>
  <si>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</si>
  <si>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</si>
  <si>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</si>
  <si>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</si>
  <si>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</si>
  <si>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</si>
  <si>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</si>
  <si>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</si>
  <si>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</si>
  <si>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</si>
  <si>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</si>
  <si>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</si>
  <si>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</si>
  <si>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</si>
  <si>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</si>
  <si>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</si>
  <si>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</si>
  <si>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</si>
  <si>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</si>
  <si>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</si>
  <si>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</si>
  <si>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</si>
  <si>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</si>
  <si>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</si>
  <si>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</si>
  <si>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</si>
  <si>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</si>
  <si>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</si>
  <si>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</si>
  <si>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</si>
  <si>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</si>
  <si>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</si>
  <si>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</si>
  <si>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</si>
  <si>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</si>
  <si>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</si>
  <si>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</si>
  <si>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</si>
  <si>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</si>
  <si>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</si>
  <si>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</si>
  <si>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</si>
  <si>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</si>
  <si>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</si>
  <si>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</si>
  <si>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</si>
  <si>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</si>
  <si>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</si>
  <si>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</si>
  <si>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</si>
  <si>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</si>
  <si>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</si>
  <si>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</si>
  <si>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</si>
  <si>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</si>
  <si>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</si>
  <si>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</si>
  <si>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</si>
  <si>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</si>
  <si>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</si>
  <si>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</si>
  <si>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</si>
  <si>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</si>
  <si>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</si>
  <si>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</si>
  <si>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</si>
  <si>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</si>
  <si>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</si>
  <si>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</si>
  <si>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</si>
  <si>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</si>
  <si>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</si>
  <si>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</si>
  <si>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</si>
  <si>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</si>
  <si>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</si>
  <si>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</si>
  <si>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</si>
  <si>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</si>
  <si>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</si>
  <si>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</si>
  <si>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</si>
  <si>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</si>
  <si>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</si>
  <si>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</si>
  <si>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</si>
  <si>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</si>
  <si>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</si>
  <si>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</si>
  <si>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</si>
  <si>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</si>
  <si>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</si>
  <si>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</si>
  <si>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</si>
  <si>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</si>
  <si>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</si>
  <si>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</si>
  <si>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</si>
  <si>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</si>
  <si>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</si>
  <si>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</si>
  <si>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</si>
  <si>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</si>
  <si>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</si>
  <si>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</si>
  <si>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</si>
  <si>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</si>
  <si>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</si>
  <si>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</si>
  <si>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</si>
  <si>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</si>
  <si>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</si>
  <si>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</si>
  <si>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</si>
  <si>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</si>
  <si>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</si>
  <si>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</si>
  <si>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</si>
  <si>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</si>
  <si>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</si>
  <si>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</si>
  <si>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</si>
  <si>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</si>
  <si>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</si>
  <si>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</si>
  <si>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</si>
  <si>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</si>
  <si>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</si>
  <si>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</si>
  <si>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</si>
  <si>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</si>
  <si>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</si>
  <si>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</si>
  <si>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</si>
  <si>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</si>
  <si>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</si>
  <si>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</si>
  <si>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</si>
  <si>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</si>
  <si>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</si>
  <si>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</si>
  <si>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</si>
  <si>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</si>
  <si>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</si>
  <si>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</si>
  <si>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</si>
  <si>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</si>
  <si>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</si>
  <si>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</si>
  <si>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</si>
  <si>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</si>
  <si>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</si>
  <si>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</si>
  <si>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</si>
  <si>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</si>
  <si>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</si>
  <si>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</si>
  <si>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</si>
  <si>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</si>
  <si>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</si>
  <si>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</si>
  <si>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</si>
  <si>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</si>
  <si>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</si>
  <si>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</si>
  <si>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</si>
  <si>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</si>
  <si>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</si>
  <si>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</si>
  <si>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</si>
  <si>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</si>
  <si>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</si>
  <si>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</si>
  <si>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</si>
  <si>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</si>
  <si>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</si>
  <si>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</si>
  <si>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</si>
  <si>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</si>
  <si>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</si>
  <si>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</si>
  <si>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</si>
  <si>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</si>
  <si>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</si>
  <si>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</si>
  <si>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</si>
  <si>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</si>
  <si>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</si>
  <si>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</si>
  <si>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</si>
  <si>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</si>
  <si>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</si>
  <si>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</si>
  <si>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</si>
  <si>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</si>
  <si>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</si>
  <si>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</si>
  <si>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</si>
  <si>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</si>
  <si>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</si>
  <si>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</si>
  <si>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</si>
  <si>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</si>
  <si>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</si>
  <si>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</si>
  <si>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</si>
  <si>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</si>
  <si>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</si>
  <si>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</si>
  <si>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</si>
  <si>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</si>
  <si>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</si>
  <si>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</si>
  <si>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</si>
  <si>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</si>
  <si>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</si>
  <si>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</si>
  <si>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</si>
  <si>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</si>
  <si>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</si>
  <si>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</si>
  <si>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</si>
  <si>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</si>
  <si>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</si>
  <si>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</si>
  <si>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</si>
  <si>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</si>
  <si>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</si>
  <si>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</si>
  <si>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</si>
  <si>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</si>
  <si>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</si>
  <si>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</si>
  <si>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</si>
  <si>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</si>
  <si>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</si>
  <si>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</si>
  <si>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</si>
  <si>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</si>
  <si>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</si>
  <si>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</si>
  <si>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</si>
  <si>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</si>
  <si>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</si>
  <si>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</si>
  <si>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</si>
  <si>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</si>
  <si>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</si>
  <si>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</si>
  <si>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</si>
  <si>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</si>
  <si>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</si>
  <si>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</si>
  <si>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</si>
  <si>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</si>
  <si>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</si>
  <si>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</si>
  <si>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</si>
  <si>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</si>
  <si>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</si>
  <si>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</si>
  <si>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</si>
  <si>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</si>
  <si>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</si>
  <si>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</si>
  <si>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</si>
  <si>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</si>
  <si>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</si>
  <si>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</si>
  <si>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</si>
  <si>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</si>
  <si>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</si>
  <si>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</si>
  <si>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</si>
  <si>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</si>
  <si>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</si>
  <si>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</si>
  <si>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</si>
  <si>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</si>
  <si>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</si>
  <si>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</si>
  <si>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</si>
  <si>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</si>
  <si>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</si>
  <si>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</si>
  <si>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</si>
  <si>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</si>
  <si>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</si>
  <si>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</si>
  <si>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</si>
  <si>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</si>
  <si>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</si>
  <si>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</si>
  <si>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</si>
  <si>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</si>
  <si>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</si>
  <si>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</si>
  <si>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</si>
  <si>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</si>
  <si>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</si>
  <si>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</si>
  <si>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</si>
  <si>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</si>
  <si>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</si>
  <si>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</si>
  <si>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</si>
  <si>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</si>
  <si>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</si>
  <si>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</si>
  <si>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</si>
  <si>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</si>
  <si>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</si>
  <si>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</si>
  <si>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</si>
  <si>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</si>
  <si>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</si>
  <si>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</si>
  <si>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</si>
  <si>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</si>
  <si>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</si>
  <si>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</si>
  <si>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</si>
  <si>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</si>
  <si>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</si>
  <si>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</si>
  <si>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</si>
  <si>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</si>
  <si>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</si>
  <si>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</si>
  <si>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</si>
  <si>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</si>
  <si>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</si>
  <si>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</si>
  <si>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</si>
  <si>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</si>
  <si>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</si>
  <si>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</si>
  <si>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</si>
  <si>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</si>
  <si>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</si>
  <si>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</si>
  <si>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</si>
  <si>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</si>
  <si>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</si>
  <si>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</si>
  <si>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</si>
  <si>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</si>
  <si>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</si>
  <si>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</si>
  <si>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</si>
  <si>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</si>
  <si>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</si>
  <si>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</si>
  <si>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</si>
  <si>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</si>
  <si>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</si>
  <si>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</si>
  <si>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</si>
  <si>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</si>
  <si>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</si>
  <si>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</si>
  <si>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</si>
  <si>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</si>
  <si>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</si>
  <si>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</si>
  <si>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</si>
  <si>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</si>
  <si>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</si>
  <si>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</si>
  <si>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</si>
  <si>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</si>
  <si>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</si>
  <si>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</si>
  <si>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</si>
  <si>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</si>
  <si>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</si>
  <si>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</si>
  <si>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</si>
  <si>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</si>
  <si>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</si>
  <si>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</si>
  <si>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</si>
  <si>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</si>
  <si>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</si>
  <si>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</si>
  <si>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</si>
  <si>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</si>
  <si>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</si>
  <si>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</si>
  <si>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</si>
  <si>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</si>
  <si>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</si>
  <si>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</si>
  <si>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</si>
  <si>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</si>
  <si>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</si>
  <si>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</si>
  <si>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</si>
  <si>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</si>
  <si>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</si>
  <si>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</si>
  <si>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</si>
  <si>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</si>
  <si>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</si>
  <si>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</si>
  <si>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</si>
  <si>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</si>
  <si>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</si>
  <si>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</si>
  <si>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</si>
  <si>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</si>
  <si>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</si>
  <si>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</si>
  <si>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</si>
  <si>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</si>
  <si>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</si>
  <si>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</si>
  <si>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</si>
  <si>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</si>
  <si>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</si>
  <si>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</si>
  <si>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</si>
  <si>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</si>
  <si>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</si>
  <si>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</si>
  <si>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</si>
  <si>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</si>
  <si>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</si>
  <si>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</si>
  <si>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</si>
  <si>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</si>
  <si>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</si>
  <si>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</si>
  <si>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</si>
  <si>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</si>
  <si>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</si>
  <si>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</si>
  <si>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</si>
  <si>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</si>
  <si>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</si>
  <si>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</si>
  <si>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</si>
  <si>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</si>
  <si>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</si>
  <si>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</si>
  <si>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</si>
  <si>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</si>
  <si>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</si>
  <si>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</si>
  <si>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</si>
  <si>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</si>
  <si>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</si>
  <si>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</si>
  <si>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</si>
  <si>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</si>
  <si>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</si>
  <si>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</si>
  <si>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</si>
  <si>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</si>
  <si>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</si>
  <si>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</si>
  <si>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</si>
  <si>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</si>
  <si>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</si>
  <si>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</si>
  <si>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</si>
  <si>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</si>
  <si>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</si>
  <si>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</si>
  <si>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</si>
  <si>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</si>
  <si>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</si>
  <si>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</si>
  <si>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</si>
  <si>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</si>
  <si>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</si>
  <si>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</si>
  <si>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</si>
  <si>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</si>
  <si>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</si>
  <si>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</si>
  <si>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</si>
  <si>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</si>
  <si>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</si>
  <si>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</si>
  <si>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</si>
  <si>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</si>
  <si>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</si>
  <si>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</si>
  <si>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</si>
  <si>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</si>
  <si>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</si>
  <si>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</si>
  <si>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</si>
  <si>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</si>
  <si>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</si>
  <si>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</si>
  <si>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</si>
  <si>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</si>
  <si>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</si>
  <si>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</si>
  <si>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</si>
  <si>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</si>
  <si>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</si>
  <si>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</si>
  <si>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</si>
  <si>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</si>
  <si>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</si>
  <si>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</si>
  <si>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</si>
  <si>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</si>
  <si>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</si>
  <si>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</si>
  <si>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</si>
  <si>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</si>
  <si>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</si>
  <si>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</si>
  <si>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</si>
  <si>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</si>
  <si>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</si>
  <si>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</si>
  <si>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</si>
  <si>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</si>
  <si>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</si>
  <si>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</si>
  <si>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</si>
  <si>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</si>
  <si>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</si>
  <si>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</si>
  <si>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</si>
  <si>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</si>
  <si>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</si>
  <si>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</si>
  <si>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</si>
  <si>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</si>
  <si>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</si>
  <si>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</si>
  <si>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</si>
  <si>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</si>
  <si>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</si>
  <si>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</si>
  <si>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</si>
  <si>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</si>
  <si>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</si>
  <si>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</si>
  <si>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</si>
  <si>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</si>
  <si>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</si>
  <si>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</si>
  <si>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</si>
  <si>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</si>
  <si>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</si>
  <si>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</si>
  <si>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</si>
  <si>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</si>
  <si>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</si>
  <si>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</si>
  <si>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</si>
  <si>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</si>
  <si>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</si>
  <si>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</si>
  <si>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</si>
  <si>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</si>
  <si>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</si>
  <si>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</si>
  <si>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</si>
  <si>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</si>
  <si>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</si>
  <si>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</si>
  <si>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</si>
  <si>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</si>
  <si>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</si>
  <si>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</si>
  <si>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</si>
  <si>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</si>
  <si>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</si>
  <si>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</si>
  <si>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</si>
  <si>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</si>
  <si>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</si>
  <si>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</si>
  <si>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</si>
  <si>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</si>
  <si>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</si>
  <si>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</si>
  <si>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</si>
  <si>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</si>
  <si>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</si>
  <si>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</si>
  <si>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</si>
  <si>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</si>
  <si>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</si>
  <si>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</si>
  <si>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</si>
  <si>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</si>
  <si>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</si>
  <si>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</si>
  <si>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</si>
  <si>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</si>
  <si>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</si>
  <si>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</si>
  <si>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</si>
  <si>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</si>
  <si>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</si>
  <si>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</si>
  <si>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</si>
  <si>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</si>
  <si>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</si>
  <si>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</si>
  <si>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</si>
  <si>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</si>
  <si>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</si>
  <si>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</si>
  <si>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</si>
  <si>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</si>
  <si>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</si>
  <si>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</si>
  <si>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</si>
  <si>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</si>
  <si>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</si>
  <si>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</si>
  <si>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</si>
  <si>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</si>
  <si>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</si>
  <si>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</si>
  <si>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</si>
  <si>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</si>
  <si>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</si>
  <si>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</si>
  <si>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</si>
  <si>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</si>
  <si>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</si>
  <si>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</si>
  <si>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</si>
  <si>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</si>
  <si>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</si>
  <si>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</si>
  <si>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</si>
  <si>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</si>
  <si>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</si>
  <si>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</si>
  <si>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</si>
  <si>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</si>
  <si>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</si>
  <si>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</si>
  <si>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</si>
  <si>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</si>
  <si>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</si>
  <si>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</si>
  <si>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</si>
  <si>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</si>
  <si>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</si>
  <si>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</si>
  <si>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</si>
  <si>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</si>
  <si>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</si>
  <si>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</si>
  <si>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</si>
  <si>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</si>
  <si>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</si>
  <si>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</si>
  <si>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</si>
  <si>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</si>
  <si>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</si>
  <si>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</si>
  <si>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</si>
  <si>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</si>
  <si>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</si>
  <si>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</si>
  <si>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</si>
  <si>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</si>
  <si>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</si>
  <si>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</si>
  <si>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</si>
  <si>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</si>
  <si>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</si>
  <si>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</si>
  <si>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</si>
  <si>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</si>
  <si>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</si>
  <si>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</si>
  <si>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</si>
  <si>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</si>
  <si>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</si>
  <si>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</si>
  <si>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</si>
  <si>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</si>
  <si>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</si>
  <si>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</si>
  <si>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</si>
  <si>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</si>
  <si>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</si>
  <si>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</si>
  <si>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</si>
  <si>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</si>
  <si>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</si>
  <si>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</si>
  <si>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</si>
  <si>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</si>
  <si>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</si>
  <si>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</si>
  <si>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</si>
  <si>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</si>
  <si>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</si>
  <si>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</si>
  <si>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</si>
  <si>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</si>
  <si>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</si>
  <si>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</si>
  <si>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</si>
  <si>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</si>
  <si>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</si>
  <si>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</si>
  <si>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</si>
  <si>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</si>
  <si>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</si>
  <si>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</si>
  <si>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</si>
  <si>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</si>
  <si>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</si>
  <si>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</si>
  <si>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</si>
  <si>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</si>
  <si>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</si>
  <si>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</si>
  <si>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</si>
  <si>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</si>
  <si>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</si>
  <si>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</si>
  <si>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</si>
  <si>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</si>
  <si>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</si>
  <si>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</si>
  <si>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</si>
  <si>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</si>
  <si>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</si>
  <si>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</si>
  <si>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</si>
  <si>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</si>
  <si>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</si>
  <si>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</si>
  <si>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</si>
  <si>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</si>
  <si>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</si>
  <si>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</si>
  <si>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</si>
  <si>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</si>
  <si>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</si>
  <si>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</si>
  <si>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</si>
  <si>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</si>
  <si>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</si>
  <si>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</si>
  <si>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</si>
  <si>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</si>
  <si>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</si>
  <si>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</si>
  <si>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</si>
  <si>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</si>
  <si>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</si>
  <si>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</si>
  <si>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</si>
  <si>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</si>
  <si>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</si>
  <si>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</si>
  <si>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</si>
  <si>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</si>
  <si>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</si>
  <si>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</si>
  <si>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</si>
  <si>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</si>
  <si>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</si>
  <si>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</si>
  <si>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</si>
  <si>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</si>
  <si>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</si>
  <si>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</si>
  <si>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</si>
  <si>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</si>
  <si>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</si>
  <si>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</si>
  <si>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</si>
  <si>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</si>
  <si>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</si>
  <si>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</si>
  <si>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</si>
  <si>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</si>
  <si>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</si>
  <si>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</si>
  <si>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</si>
  <si>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</si>
  <si>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</si>
  <si>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</si>
  <si>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</si>
  <si>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</si>
  <si>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</si>
  <si>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</si>
  <si>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</si>
  <si>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</si>
  <si>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</si>
  <si>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</si>
  <si>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</si>
  <si>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</si>
  <si>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</si>
  <si>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</si>
  <si>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</si>
  <si>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</si>
  <si>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</si>
  <si>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</si>
  <si>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</si>
  <si>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</si>
  <si>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</si>
  <si>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</si>
  <si>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</si>
  <si>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</si>
  <si>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</si>
  <si>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</si>
  <si>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</si>
  <si>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</si>
  <si>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</si>
  <si>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</si>
  <si>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</si>
  <si>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</si>
  <si>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</si>
  <si>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</si>
  <si>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</si>
  <si>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</si>
  <si>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</si>
  <si>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</si>
  <si>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</si>
  <si>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</si>
  <si>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</si>
  <si>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</si>
  <si>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</si>
  <si>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</si>
  <si>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</si>
  <si>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</si>
  <si>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</si>
  <si>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</si>
  <si>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</si>
  <si>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</si>
  <si>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</si>
  <si>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</si>
  <si>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</si>
  <si>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</si>
  <si>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</si>
  <si>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</si>
  <si>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</si>
  <si>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</si>
  <si>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</si>
  <si>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</si>
  <si>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</si>
  <si>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</si>
  <si>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</si>
  <si>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</si>
  <si>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</si>
  <si>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</si>
  <si>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</si>
  <si>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</si>
  <si>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</si>
  <si>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</si>
  <si>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</si>
  <si>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</si>
  <si>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</si>
  <si>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</si>
  <si>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</si>
  <si>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</si>
  <si>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</si>
  <si>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</si>
  <si>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</si>
  <si>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</si>
  <si>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</si>
  <si>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</si>
  <si>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</si>
  <si>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</si>
  <si>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</si>
  <si>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</si>
  <si>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</si>
  <si>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</si>
  <si>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</si>
  <si>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</si>
  <si>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</si>
  <si>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</si>
  <si>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</si>
  <si>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</si>
  <si>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</si>
  <si>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</si>
  <si>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</si>
  <si>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</si>
  <si>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</si>
  <si>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</si>
  <si>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</si>
  <si>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</si>
  <si>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</si>
  <si>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</si>
  <si>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</si>
  <si>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</si>
  <si>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</si>
  <si>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</si>
  <si>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</si>
  <si>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</si>
  <si>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</si>
  <si>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</si>
  <si>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</si>
  <si>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</si>
  <si>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</si>
  <si>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</si>
  <si>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</si>
  <si>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</si>
  <si>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</si>
  <si>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</si>
  <si>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</si>
  <si>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</si>
  <si>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</si>
  <si>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</si>
  <si>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</si>
  <si>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</si>
  <si>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</si>
  <si>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</si>
  <si>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</si>
  <si>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</si>
  <si>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</si>
  <si>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</si>
  <si>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</si>
  <si>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</si>
  <si>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</si>
  <si>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</si>
  <si>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</si>
  <si>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</si>
  <si>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</si>
  <si>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</si>
  <si>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</si>
  <si>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</si>
  <si>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</si>
  <si>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</si>
  <si>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</si>
  <si>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</si>
  <si>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</si>
  <si>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</si>
  <si>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</si>
  <si>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</si>
  <si>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</si>
  <si>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</si>
  <si>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</si>
  <si>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</si>
  <si>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</si>
  <si>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</si>
  <si>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</si>
  <si>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</si>
  <si>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</si>
  <si>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</si>
  <si>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</si>
  <si>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</si>
  <si>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</si>
  <si>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</si>
  <si>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</si>
  <si>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</si>
  <si>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</si>
  <si>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</si>
  <si>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</si>
  <si>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</si>
  <si>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</si>
  <si>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</si>
  <si>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</si>
  <si>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</si>
  <si>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</si>
  <si>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</si>
  <si>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</si>
  <si>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</si>
  <si>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</si>
  <si>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</si>
  <si>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</si>
  <si>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</si>
  <si>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</si>
  <si>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</si>
  <si>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</si>
  <si>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</si>
  <si>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</si>
  <si>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</si>
  <si>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</si>
  <si>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</si>
  <si>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</si>
  <si>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</si>
  <si>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</si>
  <si>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</si>
  <si>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</si>
  <si>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</si>
  <si>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</si>
  <si>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</si>
  <si>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</si>
  <si>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</si>
  <si>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</si>
  <si>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</si>
  <si>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</si>
  <si>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</si>
  <si>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</si>
  <si>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</si>
  <si>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</si>
  <si>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</si>
  <si>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</si>
  <si>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</si>
  <si>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</si>
  <si>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</si>
  <si>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</si>
  <si>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</si>
  <si>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</si>
  <si>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</si>
  <si>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</si>
  <si>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</si>
  <si>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</si>
  <si>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</si>
  <si>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</si>
  <si>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</si>
  <si>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</si>
  <si>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</si>
  <si>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</si>
  <si>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</si>
  <si>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</si>
  <si>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</si>
  <si>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</si>
  <si>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</si>
  <si>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</si>
  <si>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</si>
  <si>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</si>
  <si>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</si>
  <si>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</si>
  <si>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</si>
  <si>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</si>
  <si>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</si>
  <si>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</si>
  <si>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</si>
  <si>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</si>
  <si>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</si>
  <si>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</si>
  <si>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</si>
  <si>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</si>
  <si>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</si>
  <si>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</si>
  <si>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</si>
  <si>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</si>
  <si>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</si>
  <si>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</si>
  <si>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</si>
  <si>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</si>
  <si>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</si>
  <si>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</si>
  <si>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</si>
  <si>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</si>
  <si>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</si>
  <si>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</si>
  <si>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</si>
  <si>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</si>
  <si>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</si>
  <si>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</si>
  <si>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</si>
  <si>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</si>
  <si>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</si>
  <si>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</si>
  <si>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</si>
  <si>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</si>
  <si>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</si>
  <si>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</si>
  <si>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</si>
  <si>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</si>
  <si>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</si>
  <si>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</si>
  <si>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</si>
  <si>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</si>
  <si>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</si>
  <si>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</si>
  <si>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</si>
  <si>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</si>
  <si>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</si>
  <si>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</si>
  <si>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</si>
  <si>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</si>
  <si>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</si>
  <si>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</si>
  <si>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</si>
  <si>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</si>
  <si>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</si>
  <si>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</si>
  <si>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</si>
  <si>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</si>
  <si>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</si>
  <si>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</si>
  <si>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</si>
  <si>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</si>
  <si>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</si>
  <si>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</si>
  <si>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</si>
  <si>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</si>
  <si>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</si>
  <si>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</si>
  <si>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</si>
  <si>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</si>
  <si>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</si>
  <si>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</si>
  <si>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</si>
  <si>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</si>
  <si>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</si>
  <si>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</si>
  <si>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</si>
  <si>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</si>
  <si>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</si>
  <si>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</si>
  <si>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</si>
  <si>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</si>
  <si>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</si>
  <si>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</si>
  <si>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</si>
  <si>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</si>
  <si>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</si>
  <si>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</si>
  <si>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</si>
  <si>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</si>
  <si>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</si>
  <si>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</si>
  <si>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</si>
  <si>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</si>
  <si>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</si>
  <si>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</si>
  <si>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</si>
  <si>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</si>
  <si>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</si>
  <si>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</si>
  <si>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</si>
  <si>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</si>
  <si>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</si>
  <si>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</si>
  <si>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</si>
  <si>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</si>
  <si>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</si>
  <si>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</si>
  <si>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</si>
  <si>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</si>
  <si>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</si>
  <si>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</si>
  <si>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</si>
  <si>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</si>
  <si>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</si>
  <si>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</si>
  <si>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</si>
  <si>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</si>
  <si>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</si>
  <si>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</si>
  <si>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</si>
  <si>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</si>
  <si>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</si>
  <si>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</si>
  <si>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</si>
  <si>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</si>
  <si>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</si>
  <si>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</si>
  <si>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</si>
  <si>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</si>
  <si>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</si>
  <si>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</si>
  <si>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</si>
  <si>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</si>
  <si>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</si>
  <si>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</si>
  <si>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</si>
  <si>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</si>
  <si>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</si>
  <si>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</si>
  <si>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</si>
  <si>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</si>
  <si>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</si>
  <si>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</si>
  <si>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</si>
  <si>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</si>
  <si>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</si>
  <si>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</si>
  <si>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</si>
  <si>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</si>
  <si>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</si>
  <si>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</si>
  <si>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</si>
  <si>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</si>
  <si>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</si>
  <si>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</si>
  <si>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</si>
  <si>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</si>
  <si>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</si>
  <si>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</si>
  <si>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</si>
  <si>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</si>
  <si>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</si>
  <si>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</si>
  <si>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</si>
  <si>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</si>
  <si>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</si>
  <si>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</si>
  <si>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</si>
  <si>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</si>
  <si>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</si>
  <si>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</si>
  <si>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</si>
  <si>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</si>
  <si>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</si>
  <si>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</si>
  <si>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</si>
  <si>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</si>
  <si>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</si>
  <si>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</si>
  <si>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</si>
  <si>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</si>
  <si>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</si>
  <si>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</si>
  <si>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</si>
  <si>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</si>
  <si>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</si>
  <si>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</si>
  <si>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</si>
  <si>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</si>
  <si>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</si>
  <si>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</si>
  <si>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</si>
  <si>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</si>
  <si>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</si>
  <si>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</si>
  <si>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</si>
  <si>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</si>
  <si>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</si>
  <si>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</si>
  <si>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</si>
  <si>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</si>
  <si>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</si>
  <si>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</si>
  <si>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</si>
  <si>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</si>
  <si>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</si>
  <si>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</si>
  <si>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</si>
  <si>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</si>
  <si>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</si>
  <si>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</si>
  <si>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</si>
  <si>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</si>
  <si>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</si>
  <si>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</si>
  <si>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</si>
  <si>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</si>
  <si>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</si>
  <si>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</si>
  <si>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</si>
  <si>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</si>
  <si>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</si>
  <si>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</si>
  <si>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</si>
  <si>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</si>
  <si>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</si>
  <si>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</si>
  <si>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</si>
  <si>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</si>
  <si>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</si>
  <si>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</si>
  <si>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</si>
  <si>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</si>
  <si>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</si>
  <si>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</si>
  <si>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</si>
  <si>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</si>
  <si>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</si>
  <si>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</si>
  <si>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</si>
  <si>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</si>
  <si>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</si>
  <si>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</si>
  <si>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</si>
  <si>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</si>
  <si>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</si>
  <si>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</si>
  <si>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</si>
  <si>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</si>
  <si>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</si>
  <si>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</si>
  <si>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</si>
  <si>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</si>
  <si>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</si>
  <si>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</si>
  <si>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</si>
  <si>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</si>
  <si>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</si>
  <si>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</si>
  <si>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</si>
  <si>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</si>
  <si>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</si>
  <si>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</si>
  <si>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</si>
  <si>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</si>
  <si>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</si>
  <si>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</si>
  <si>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</si>
  <si>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</si>
  <si>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</si>
  <si>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</si>
  <si>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</si>
  <si>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</si>
  <si>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</si>
  <si>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</si>
  <si>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</si>
  <si>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</si>
  <si>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</si>
  <si>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</si>
  <si>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</si>
  <si>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</si>
  <si>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</si>
  <si>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</si>
  <si>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</si>
  <si>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</si>
  <si>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</si>
  <si>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</si>
  <si>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</si>
  <si>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</si>
  <si>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</si>
  <si>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</si>
  <si>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</si>
  <si>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</si>
  <si>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</si>
  <si>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</si>
  <si>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</si>
  <si>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</si>
  <si>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</si>
  <si>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</si>
  <si>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</si>
  <si>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</si>
  <si>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</si>
  <si>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</si>
  <si>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</si>
  <si>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</si>
  <si>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</si>
  <si>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</si>
  <si>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</si>
  <si>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</si>
  <si>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</si>
  <si>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</si>
  <si>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</si>
  <si>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</si>
  <si>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</si>
  <si>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</si>
  <si>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</si>
  <si>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</si>
  <si>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</si>
  <si>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</si>
  <si>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</si>
  <si>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</si>
  <si>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</si>
  <si>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</si>
  <si>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</si>
  <si>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</si>
  <si>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</si>
  <si>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</si>
  <si>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</si>
  <si>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</si>
  <si>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</si>
  <si>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</si>
  <si>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</si>
  <si>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</si>
  <si>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</si>
  <si>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</si>
  <si>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</si>
  <si>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</si>
  <si>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</si>
  <si>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</si>
  <si>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</si>
  <si>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</si>
  <si>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</si>
  <si>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</si>
  <si>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</si>
  <si>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</si>
  <si>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</si>
  <si>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</si>
  <si>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</si>
  <si>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</si>
  <si>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</si>
  <si>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</si>
  <si>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</si>
  <si>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</si>
  <si>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</si>
  <si>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</si>
  <si>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</si>
  <si>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</si>
  <si>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</si>
  <si>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</si>
  <si>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</si>
  <si>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</si>
  <si>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</si>
  <si>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</si>
  <si>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</si>
  <si>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</si>
  <si>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</si>
  <si>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</si>
  <si>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</si>
  <si>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</si>
  <si>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</si>
  <si>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</si>
  <si>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</si>
  <si>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</si>
  <si>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</si>
  <si>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</si>
  <si>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</si>
  <si>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</si>
  <si>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</si>
  <si>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</si>
  <si>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</si>
  <si>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</si>
  <si>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</si>
  <si>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</si>
  <si>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</si>
  <si>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</si>
  <si>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</si>
  <si>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</si>
  <si>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</si>
  <si>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</si>
  <si>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</si>
  <si>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</si>
  <si>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</si>
  <si>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</si>
  <si>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</si>
  <si>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</si>
  <si>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</si>
  <si>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</si>
  <si>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</si>
  <si>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</si>
  <si>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</si>
  <si>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</si>
  <si>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</si>
  <si>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</si>
  <si>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</si>
  <si>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</si>
  <si>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</si>
  <si>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</si>
  <si>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</si>
  <si>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</si>
  <si>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</si>
  <si>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</si>
  <si>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</si>
  <si>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</si>
  <si>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</si>
  <si>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</si>
  <si>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</si>
  <si>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</si>
  <si>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</si>
  <si>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</si>
  <si>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</si>
  <si>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</si>
  <si>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</si>
  <si>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</si>
  <si>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</si>
  <si>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</si>
  <si>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</si>
  <si>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</si>
  <si>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</si>
  <si>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</si>
  <si>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</si>
  <si>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</si>
  <si>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</si>
  <si>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</si>
  <si>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</si>
  <si>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</si>
  <si>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</si>
  <si>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</si>
  <si>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</si>
  <si>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</si>
  <si>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</si>
  <si>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</si>
  <si>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</si>
  <si>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</si>
  <si>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</si>
  <si>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</si>
  <si>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</si>
  <si>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</si>
  <si>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</si>
  <si>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</si>
  <si>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</si>
  <si>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</si>
  <si>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</si>
  <si>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</si>
  <si>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</si>
  <si>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</si>
  <si>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</si>
  <si>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</si>
  <si>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</si>
  <si>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</si>
  <si>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</si>
  <si>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</si>
  <si>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</si>
  <si>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</si>
  <si>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</si>
  <si>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</si>
  <si>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</si>
  <si>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</si>
  <si>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</si>
  <si>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</si>
  <si>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</si>
  <si>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</si>
  <si>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</si>
  <si>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</si>
  <si>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</si>
  <si>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</si>
  <si>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</si>
  <si>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</si>
  <si>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</si>
  <si>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</si>
  <si>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</si>
  <si>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</si>
  <si>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</si>
  <si>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</si>
  <si>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</si>
  <si>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</si>
  <si>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</si>
  <si>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</si>
  <si>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</si>
  <si>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</si>
  <si>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</si>
  <si>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</si>
  <si>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</si>
  <si>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</si>
  <si>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</si>
  <si>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</si>
  <si>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</si>
  <si>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</si>
  <si>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</si>
  <si>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</si>
  <si>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</si>
  <si>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</si>
  <si>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</si>
  <si>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</si>
  <si>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</si>
  <si>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</si>
  <si>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</si>
  <si>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</si>
  <si>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</si>
  <si>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</si>
  <si>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</si>
  <si>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</si>
  <si>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</si>
  <si>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</si>
  <si>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</si>
  <si>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</si>
  <si>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</si>
  <si>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</si>
  <si>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</si>
  <si>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</si>
  <si>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</si>
  <si>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</si>
  <si>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</si>
  <si>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</si>
  <si>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</si>
  <si>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</si>
  <si>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</si>
  <si>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</si>
  <si>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</si>
  <si>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</si>
  <si>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</si>
  <si>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</si>
  <si>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</si>
  <si>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</si>
  <si>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</si>
  <si>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</si>
  <si>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</si>
  <si>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</si>
  <si>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</si>
  <si>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</si>
  <si>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</si>
  <si>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</si>
  <si>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</si>
  <si>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</si>
  <si>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</si>
  <si>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</si>
  <si>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</si>
  <si>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</si>
  <si>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</si>
  <si>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</si>
  <si>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</si>
  <si>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</si>
  <si>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</si>
  <si>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</si>
  <si>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</si>
  <si>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</si>
  <si>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</si>
  <si>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</si>
  <si>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</si>
  <si>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</si>
  <si>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</si>
  <si>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</si>
  <si>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</si>
  <si>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</si>
  <si>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</si>
  <si>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</si>
  <si>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</si>
  <si>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</si>
  <si>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</si>
  <si>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</si>
  <si>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</si>
  <si>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</si>
  <si>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</si>
  <si>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</si>
  <si>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</si>
  <si>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</si>
  <si>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</si>
  <si>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</si>
  <si>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</si>
  <si>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</si>
  <si>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</si>
  <si>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</si>
  <si>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</si>
  <si>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</si>
  <si>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</si>
  <si>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</si>
  <si>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</si>
  <si>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</si>
  <si>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</si>
  <si>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</si>
  <si>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</si>
  <si>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</si>
  <si>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</si>
  <si>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</si>
  <si>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</si>
  <si>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</si>
  <si>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</si>
  <si>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</si>
  <si>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</si>
  <si>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</si>
  <si>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</si>
  <si>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</si>
  <si>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</si>
  <si>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</si>
  <si>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</si>
  <si>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</si>
  <si>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</si>
  <si>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</si>
  <si>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</si>
  <si>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</si>
  <si>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</si>
  <si>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</si>
  <si>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</si>
  <si>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</si>
  <si>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</si>
  <si>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</si>
  <si>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</si>
  <si>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</si>
  <si>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</si>
  <si>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</si>
  <si>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</si>
  <si>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</si>
  <si>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</si>
  <si>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</si>
  <si>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</si>
  <si>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</si>
  <si>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</si>
  <si>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</si>
  <si>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</si>
  <si>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</si>
  <si>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</si>
  <si>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</si>
  <si>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</si>
  <si>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</si>
  <si>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</si>
  <si>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</si>
  <si>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</si>
  <si>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</si>
  <si>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</si>
  <si>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</si>
  <si>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</si>
  <si>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</si>
  <si>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</si>
  <si>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</si>
  <si>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</si>
  <si>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</si>
  <si>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</si>
  <si>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</si>
  <si>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</si>
  <si>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</si>
  <si>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</si>
  <si>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</si>
  <si>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</si>
  <si>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</si>
  <si>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</si>
  <si>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</si>
  <si>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</si>
  <si>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</si>
  <si>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</si>
  <si>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</si>
  <si>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</si>
  <si>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</si>
  <si>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</si>
  <si>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</si>
  <si>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</si>
  <si>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</si>
  <si>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</si>
  <si>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</si>
  <si>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</si>
  <si>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</si>
  <si>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</si>
  <si>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</si>
  <si>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</si>
  <si>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</si>
  <si>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</si>
  <si>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</si>
  <si>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</si>
  <si>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</si>
  <si>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</si>
  <si>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</si>
  <si>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</si>
  <si>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</si>
  <si>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</si>
  <si>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</si>
  <si>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</si>
  <si>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</si>
  <si>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</si>
  <si>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</si>
  <si>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</si>
  <si>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</si>
  <si>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</si>
  <si>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</si>
  <si>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</si>
  <si>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</si>
  <si>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</si>
  <si>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</si>
  <si>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</si>
  <si>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</si>
  <si>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</si>
  <si>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</si>
  <si>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</si>
  <si>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</si>
  <si>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</si>
  <si>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</si>
  <si>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</si>
  <si>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</si>
  <si>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</si>
  <si>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</si>
  <si>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</si>
  <si>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</si>
  <si>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</si>
  <si>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</si>
  <si>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</si>
  <si>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</si>
  <si>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</si>
  <si>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</si>
  <si>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</si>
  <si>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</si>
  <si>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</si>
  <si>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</si>
  <si>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</si>
  <si>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</si>
  <si>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</si>
  <si>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</si>
  <si>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</si>
  <si>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</si>
  <si>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</si>
  <si>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</si>
  <si>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</si>
  <si>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</si>
  <si>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</si>
  <si>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</si>
  <si>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</si>
  <si>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</si>
  <si>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</si>
  <si>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</si>
  <si>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</si>
  <si>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</si>
  <si>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</si>
  <si>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</si>
  <si>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</si>
  <si>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</si>
  <si>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</si>
  <si>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</si>
  <si>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</si>
  <si>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</si>
  <si>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</si>
  <si>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</si>
  <si>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</si>
  <si>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</si>
  <si>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</si>
  <si>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</si>
  <si>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</si>
  <si>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</si>
  <si>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</si>
  <si>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</si>
  <si>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</si>
  <si>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</si>
  <si>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</si>
  <si>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</si>
  <si>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</si>
  <si>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</si>
  <si>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</si>
  <si>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</si>
  <si>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</si>
  <si>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</si>
  <si>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</si>
  <si>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</si>
  <si>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</si>
  <si>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</si>
  <si>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</si>
  <si>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</si>
  <si>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</si>
  <si>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</si>
  <si>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</si>
  <si>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</si>
  <si>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</si>
  <si>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</si>
  <si>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</si>
  <si>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</si>
  <si>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</si>
  <si>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</si>
  <si>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</si>
  <si>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</si>
  <si>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</si>
  <si>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</si>
  <si>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</si>
  <si>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</si>
  <si>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</si>
  <si>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</si>
  <si>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</si>
  <si>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</si>
  <si>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</si>
  <si>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</si>
  <si>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</si>
  <si>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</si>
  <si>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</si>
  <si>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</si>
  <si>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</si>
  <si>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</si>
  <si>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</si>
  <si>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</si>
  <si>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</si>
  <si>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</si>
  <si>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</si>
  <si>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</si>
  <si>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</si>
  <si>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</si>
  <si>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</si>
  <si>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</si>
  <si>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</si>
  <si>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</si>
  <si>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</si>
  <si>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</si>
  <si>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</si>
  <si>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</si>
  <si>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</si>
  <si>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</si>
  <si>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</si>
  <si>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</si>
  <si>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</si>
  <si>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</si>
  <si>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</si>
  <si>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</si>
  <si>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</si>
  <si>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</si>
  <si>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</si>
  <si>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</si>
  <si>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</si>
  <si>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</si>
  <si>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</si>
  <si>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</si>
  <si>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</si>
  <si>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</si>
  <si>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</si>
  <si>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</si>
  <si>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</si>
  <si>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</si>
  <si>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</si>
  <si>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</si>
  <si>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</si>
  <si>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</si>
  <si>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</si>
  <si>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</si>
  <si>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</si>
  <si>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</si>
  <si>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</si>
  <si>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</si>
  <si>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</si>
  <si>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</si>
  <si>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</si>
  <si>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</si>
  <si>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</si>
  <si>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</si>
  <si>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</si>
  <si>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</si>
  <si>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</si>
  <si>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</si>
  <si>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</si>
  <si>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</si>
  <si>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</si>
  <si>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</si>
  <si>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</si>
  <si>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</si>
  <si>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</si>
  <si>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</si>
  <si>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</si>
  <si>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</si>
  <si>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</si>
  <si>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</si>
  <si>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</si>
  <si>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</si>
  <si>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</si>
  <si>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</si>
  <si>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</si>
  <si>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</si>
  <si>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</si>
  <si>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</si>
  <si>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</si>
  <si>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</si>
  <si>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</si>
  <si>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</si>
  <si>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</si>
  <si>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</si>
  <si>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</si>
  <si>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</si>
  <si>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</si>
  <si>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</si>
  <si>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</si>
  <si>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</si>
  <si>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</si>
  <si>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</si>
  <si>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</si>
  <si>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</si>
  <si>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</si>
  <si>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</si>
  <si>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</si>
  <si>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</si>
  <si>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</si>
  <si>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</si>
  <si>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</si>
  <si>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</si>
  <si>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</si>
  <si>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</si>
  <si>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</si>
  <si>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</si>
  <si>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</si>
  <si>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</si>
  <si>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</si>
  <si>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</si>
  <si>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</si>
  <si>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</si>
  <si>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</si>
  <si>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</si>
  <si>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</si>
  <si>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</si>
  <si>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</si>
  <si>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</si>
  <si>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</si>
  <si>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</si>
  <si>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</si>
  <si>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</si>
  <si>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</si>
  <si>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</si>
  <si>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</si>
  <si>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</si>
  <si>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</si>
  <si>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</si>
  <si>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</si>
  <si>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</si>
  <si>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</si>
  <si>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</si>
  <si>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</si>
  <si>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</si>
  <si>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</si>
  <si>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</si>
  <si>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</si>
  <si>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</si>
  <si>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</si>
  <si>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</si>
  <si>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</si>
  <si>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</si>
  <si>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</si>
  <si>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</si>
  <si>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</si>
  <si>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</si>
  <si>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</si>
  <si>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</si>
  <si>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</si>
  <si>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</si>
  <si>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</si>
  <si>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</si>
  <si>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</si>
  <si>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</si>
  <si>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</si>
  <si>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</si>
  <si>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</si>
  <si>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</si>
  <si>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</si>
  <si>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</si>
  <si>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</si>
  <si>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</si>
  <si>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</si>
  <si>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</si>
  <si>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</si>
  <si>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</si>
  <si>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</si>
  <si>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</si>
  <si>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</si>
  <si>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</si>
  <si>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</si>
  <si>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</si>
  <si>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</si>
  <si>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</si>
  <si>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</si>
  <si>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</si>
  <si>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</si>
  <si>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</si>
  <si>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</si>
  <si>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</si>
  <si>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</si>
  <si>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</si>
  <si>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</si>
  <si>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</si>
  <si>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</si>
  <si>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</si>
  <si>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</si>
  <si>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</si>
  <si>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</si>
  <si>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</si>
  <si>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</si>
  <si>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</si>
  <si>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</si>
  <si>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</si>
  <si>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</si>
  <si>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</si>
  <si>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</si>
  <si>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</si>
  <si>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</si>
  <si>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</si>
  <si>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</si>
  <si>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</si>
  <si>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</si>
  <si>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</si>
  <si>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</si>
  <si>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</si>
  <si>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</si>
  <si>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</si>
  <si>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</si>
  <si>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</si>
  <si>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</si>
  <si>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</si>
  <si>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</si>
  <si>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</si>
  <si>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</si>
  <si>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</si>
  <si>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</si>
  <si>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</si>
  <si>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</si>
  <si>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</si>
  <si>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</si>
  <si>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</si>
  <si>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</si>
  <si>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</si>
  <si>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</si>
  <si>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</si>
  <si>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</si>
  <si>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</si>
  <si>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</si>
  <si>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</si>
  <si>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</si>
  <si>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</si>
  <si>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</si>
  <si>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</si>
  <si>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</si>
  <si>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</si>
  <si>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</si>
  <si>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</si>
  <si>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</si>
  <si>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</si>
  <si>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</si>
  <si>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</si>
  <si>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</si>
  <si>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</si>
  <si>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</si>
  <si>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</si>
  <si>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</si>
  <si>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</si>
  <si>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</si>
  <si>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</si>
  <si>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</si>
  <si>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</si>
  <si>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</si>
  <si>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</si>
  <si>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</si>
  <si>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</si>
  <si>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</si>
  <si>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</si>
  <si>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</si>
  <si>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</si>
  <si>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</si>
  <si>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</si>
  <si>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</si>
  <si>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</si>
  <si>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</si>
  <si>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</si>
  <si>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</si>
  <si>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</si>
  <si>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</si>
  <si>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</si>
  <si>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</si>
  <si>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</si>
  <si>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</si>
  <si>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</si>
  <si>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</si>
  <si>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</si>
  <si>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</si>
  <si>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</si>
  <si>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</si>
  <si>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</si>
  <si>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</si>
  <si>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</si>
  <si>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</si>
  <si>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</si>
  <si>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</si>
  <si>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</si>
  <si>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</si>
  <si>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</si>
  <si>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</si>
  <si>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</si>
  <si>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</si>
  <si>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</si>
  <si>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</si>
  <si>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</si>
  <si>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</si>
  <si>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</si>
  <si>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</si>
  <si>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</si>
  <si>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</si>
  <si>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</si>
  <si>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</si>
  <si>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</si>
  <si>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</si>
  <si>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</si>
  <si>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</si>
  <si>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</si>
  <si>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</si>
  <si>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</si>
  <si>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</si>
  <si>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</si>
  <si>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</si>
  <si>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</si>
  <si>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</si>
  <si>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</si>
  <si>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</si>
  <si>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</si>
  <si>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</si>
  <si>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</si>
  <si>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</si>
  <si>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</si>
  <si>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</si>
  <si>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</si>
  <si>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</si>
  <si>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</si>
  <si>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</si>
  <si>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</si>
  <si>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</si>
  <si>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</si>
  <si>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</si>
  <si>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</si>
  <si>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</si>
  <si>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</si>
  <si>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</si>
  <si>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</si>
  <si>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</si>
  <si>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</si>
  <si>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</si>
  <si>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</si>
  <si>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</si>
  <si>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</si>
  <si>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</si>
  <si>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</si>
  <si>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</si>
  <si>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</si>
  <si>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</si>
  <si>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</si>
  <si>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</si>
  <si>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</si>
  <si>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</si>
  <si>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</si>
  <si>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</si>
  <si>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</si>
  <si>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</si>
  <si>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</si>
  <si>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</si>
  <si>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</si>
  <si>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</si>
  <si>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</si>
  <si>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</si>
  <si>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</si>
  <si>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</si>
  <si>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</si>
  <si>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</si>
  <si>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</si>
  <si>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</si>
  <si>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</si>
  <si>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</si>
  <si>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</si>
  <si>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</si>
  <si>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</si>
  <si>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</si>
  <si>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</si>
  <si>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</si>
  <si>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</si>
  <si>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</si>
  <si>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</si>
  <si>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</si>
  <si>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</si>
  <si>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</si>
  <si>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</si>
  <si>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</si>
  <si>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</si>
  <si>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</si>
  <si>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</si>
  <si>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</si>
  <si>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</si>
  <si>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</si>
  <si>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</si>
  <si>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</si>
  <si>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</si>
  <si>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</si>
  <si>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</si>
  <si>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</si>
  <si>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</si>
  <si>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</si>
  <si>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</si>
  <si>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</si>
  <si>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</si>
  <si>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</si>
  <si>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</si>
  <si>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</si>
  <si>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</si>
  <si>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</si>
  <si>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</si>
  <si>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</si>
  <si>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</si>
  <si>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</si>
  <si>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</si>
  <si>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</si>
  <si>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</si>
  <si>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</si>
  <si>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</si>
  <si>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</si>
  <si>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</si>
  <si>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</si>
  <si>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</si>
  <si>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</si>
  <si>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</si>
  <si>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</si>
  <si>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</si>
  <si>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</si>
  <si>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</si>
  <si>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</si>
  <si>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</si>
  <si>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</si>
  <si>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</si>
  <si>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</si>
  <si>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</si>
  <si>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</si>
  <si>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</si>
  <si>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</si>
  <si>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</si>
  <si>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</si>
  <si>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</si>
  <si>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</si>
  <si>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</si>
  <si>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</si>
  <si>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</si>
  <si>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</si>
  <si>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</si>
  <si>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</si>
  <si>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</si>
  <si>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</si>
  <si>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</si>
  <si>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</si>
  <si>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</si>
  <si>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</si>
  <si>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</si>
  <si>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</si>
  <si>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</si>
  <si>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</si>
  <si>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</si>
  <si>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</si>
  <si>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</si>
  <si>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</si>
  <si>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</si>
  <si>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</si>
  <si>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</si>
  <si>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</si>
  <si>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</si>
  <si>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</si>
  <si>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</si>
  <si>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</si>
  <si>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</si>
  <si>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</si>
  <si>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</si>
  <si>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</si>
  <si>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</si>
  <si>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</si>
  <si>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</si>
  <si>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</si>
  <si>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</si>
  <si>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</si>
  <si>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</si>
  <si>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</si>
  <si>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</si>
  <si>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</si>
  <si>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</si>
  <si>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</si>
  <si>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</si>
  <si>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</si>
  <si>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</si>
  <si>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</si>
  <si>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</si>
  <si>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</si>
  <si>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</si>
  <si>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</si>
  <si>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</si>
  <si>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</si>
  <si>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</si>
  <si>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</si>
  <si>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</si>
  <si>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</si>
  <si>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</si>
  <si>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</si>
  <si>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</si>
  <si>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</si>
  <si>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</si>
  <si>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</si>
  <si>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</si>
  <si>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</si>
  <si>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</si>
  <si>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</si>
  <si>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</si>
  <si>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</si>
  <si>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</si>
  <si>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</si>
  <si>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</si>
  <si>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</si>
  <si>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</si>
  <si>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</si>
  <si>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</si>
  <si>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</si>
  <si>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</si>
  <si>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</si>
  <si>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</si>
  <si>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</si>
  <si>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</si>
  <si>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</si>
  <si>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</si>
  <si>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</si>
  <si>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</si>
  <si>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</si>
  <si>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</si>
  <si>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</si>
  <si>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</si>
  <si>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</si>
  <si>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</si>
  <si>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</si>
  <si>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</si>
  <si>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</si>
  <si>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</si>
  <si>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</si>
  <si>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</si>
  <si>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</si>
  <si>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</si>
  <si>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</si>
  <si>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</si>
  <si>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</si>
  <si>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</si>
  <si>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</si>
  <si>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</si>
  <si>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</si>
  <si>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</si>
  <si>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</si>
  <si>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</si>
  <si>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</si>
  <si>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</si>
  <si>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</si>
  <si>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</si>
  <si>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</si>
  <si>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</si>
  <si>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</si>
  <si>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</si>
  <si>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</si>
  <si>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</si>
  <si>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</si>
  <si>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</si>
  <si>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</si>
  <si>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</si>
  <si>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</si>
  <si>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</si>
  <si>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</si>
  <si>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</si>
  <si>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</si>
  <si>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</si>
  <si>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</si>
  <si>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</si>
  <si>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</si>
  <si>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</si>
  <si>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</si>
  <si>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</si>
  <si>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</si>
  <si>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</si>
  <si>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</si>
  <si>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</si>
  <si>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</si>
  <si>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</si>
  <si>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</si>
  <si>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</si>
  <si>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</si>
  <si>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</si>
  <si>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</si>
  <si>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</si>
  <si>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</si>
  <si>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</si>
  <si>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</si>
  <si>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</si>
  <si>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</si>
  <si>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</si>
  <si>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</si>
  <si>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</si>
  <si>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</si>
  <si>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</si>
  <si>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</si>
  <si>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</si>
  <si>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</si>
  <si>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</si>
  <si>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</si>
  <si>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</si>
  <si>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</si>
  <si>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</si>
  <si>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</si>
  <si>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</si>
  <si>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</si>
  <si>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</si>
  <si>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</si>
  <si>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</si>
  <si>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</si>
  <si>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</si>
  <si>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</si>
  <si>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</si>
  <si>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</si>
  <si>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</si>
  <si>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</si>
  <si>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</si>
  <si>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</si>
  <si>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</si>
  <si>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</si>
  <si>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</si>
  <si>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</si>
  <si>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</si>
  <si>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</si>
  <si>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</si>
  <si>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</si>
  <si>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</si>
  <si>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</si>
  <si>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</si>
  <si>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</si>
  <si>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</si>
  <si>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</si>
  <si>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</si>
  <si>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</si>
  <si>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</si>
  <si>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</si>
  <si>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</si>
  <si>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</si>
  <si>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</si>
  <si>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</si>
  <si>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</si>
  <si>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</si>
  <si>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</si>
  <si>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</si>
  <si>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</si>
  <si>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</si>
  <si>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</si>
  <si>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</si>
  <si>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</si>
  <si>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</si>
  <si>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</si>
  <si>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</si>
  <si>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</si>
  <si>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</si>
  <si>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</si>
  <si>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</si>
  <si>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</si>
  <si>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</si>
  <si>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</si>
  <si>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</si>
  <si>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</si>
  <si>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</si>
  <si>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</si>
  <si>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</si>
  <si>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</si>
  <si>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</si>
  <si>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</si>
  <si>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</si>
  <si>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</si>
  <si>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</si>
  <si>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</si>
  <si>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</si>
  <si>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</si>
  <si>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</si>
  <si>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</si>
  <si>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</si>
  <si>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</si>
  <si>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</si>
  <si>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</si>
  <si>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</si>
  <si>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</si>
  <si>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</si>
  <si>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</si>
  <si>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</si>
  <si>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</si>
  <si>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</si>
  <si>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</si>
  <si>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</si>
  <si>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</si>
  <si>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</si>
  <si>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</si>
  <si>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</si>
  <si>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</si>
  <si>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</si>
  <si>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</si>
  <si>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</si>
  <si>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</si>
  <si>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</si>
  <si>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</si>
  <si>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</si>
  <si>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</si>
  <si>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</si>
  <si>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</si>
  <si>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</si>
  <si>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</si>
  <si>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</si>
  <si>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</si>
  <si>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</si>
  <si>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</si>
  <si>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</si>
  <si>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</si>
  <si>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</si>
  <si>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</si>
  <si>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</si>
  <si>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</si>
  <si>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</si>
  <si>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</si>
  <si>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</si>
  <si>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</si>
  <si>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</si>
  <si>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</si>
  <si>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</si>
  <si>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</si>
  <si>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</si>
  <si>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</si>
  <si>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</si>
  <si>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</si>
  <si>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</si>
  <si>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</si>
  <si>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</si>
  <si>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</si>
  <si>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</si>
  <si>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</si>
  <si>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</si>
  <si>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</si>
  <si>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</si>
  <si>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</si>
  <si>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</si>
  <si>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</si>
  <si>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</si>
  <si>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</si>
  <si>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</si>
  <si>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</si>
  <si>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</si>
  <si>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</si>
  <si>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</si>
  <si>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</si>
  <si>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</si>
  <si>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</si>
  <si>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</si>
  <si>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</si>
  <si>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</si>
  <si>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</si>
  <si>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</si>
  <si>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</si>
  <si>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</si>
  <si>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</si>
  <si>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</si>
  <si>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</si>
  <si>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</si>
  <si>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</si>
  <si>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</si>
  <si>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</si>
  <si>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</si>
  <si>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</si>
  <si>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</si>
  <si>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</si>
  <si>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</si>
  <si>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</si>
  <si>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</si>
  <si>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</si>
  <si>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</si>
  <si>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</si>
  <si>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</si>
  <si>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</si>
  <si>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</si>
  <si>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</si>
  <si>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</si>
  <si>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</si>
  <si>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</si>
  <si>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</si>
  <si>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</si>
  <si>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</si>
  <si>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</si>
  <si>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</si>
  <si>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</si>
  <si>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</si>
  <si>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</si>
  <si>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</si>
  <si>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</si>
  <si>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</si>
  <si>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</si>
  <si>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</si>
  <si>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</si>
  <si>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</si>
  <si>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</si>
  <si>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</si>
  <si>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</si>
  <si>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</si>
  <si>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</si>
  <si>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</si>
  <si>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</si>
  <si>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</si>
  <si>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</si>
  <si>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</si>
  <si>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</si>
  <si>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</si>
  <si>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</si>
  <si>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</si>
  <si>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</si>
  <si>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</si>
  <si>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</si>
  <si>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</si>
  <si>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</si>
  <si>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</si>
  <si>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</si>
  <si>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</si>
  <si>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</si>
  <si>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</si>
  <si>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</si>
  <si>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</si>
  <si>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</si>
  <si>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</si>
  <si>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</si>
  <si>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</si>
  <si>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</si>
  <si>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</si>
  <si>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</si>
  <si>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</si>
  <si>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</si>
  <si>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</si>
  <si>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</si>
  <si>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</si>
  <si>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</si>
  <si>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</si>
  <si>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</si>
  <si>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</si>
  <si>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</si>
  <si>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</si>
  <si>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</si>
  <si>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</si>
  <si>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</si>
  <si>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</si>
  <si>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</si>
  <si>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</si>
  <si>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</si>
  <si>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</si>
  <si>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</si>
  <si>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</si>
  <si>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</si>
  <si>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</si>
  <si>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</si>
  <si>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</si>
  <si>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</si>
  <si>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</si>
  <si>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</si>
  <si>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</si>
  <si>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</si>
  <si>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</si>
  <si>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</si>
  <si>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</si>
  <si>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</si>
  <si>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</si>
  <si>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</si>
  <si>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</si>
  <si>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</si>
  <si>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</si>
  <si>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</si>
  <si>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</si>
  <si>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</si>
  <si>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</si>
  <si>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</si>
  <si>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</si>
  <si>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</si>
  <si>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</si>
  <si>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</si>
  <si>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</si>
  <si>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</si>
  <si>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</si>
  <si>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</si>
  <si>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</si>
  <si>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</si>
  <si>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</si>
  <si>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</si>
  <si>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</si>
  <si>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</si>
  <si>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</si>
  <si>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</si>
  <si>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</si>
  <si>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</si>
  <si>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</si>
  <si>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</si>
  <si>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</si>
  <si>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</si>
  <si>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</si>
  <si>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</si>
  <si>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</si>
  <si>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</si>
  <si>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</si>
  <si>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</si>
  <si>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</si>
  <si>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</si>
  <si>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</si>
  <si>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</si>
  <si>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</si>
  <si>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</si>
  <si>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</si>
  <si>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</si>
  <si>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</si>
  <si>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</si>
  <si>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</si>
  <si>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</si>
  <si>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</si>
  <si>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</si>
  <si>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</si>
  <si>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</si>
  <si>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</si>
  <si>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</si>
  <si>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</si>
  <si>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</si>
  <si>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</si>
  <si>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</si>
  <si>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</si>
  <si>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</si>
  <si>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</si>
  <si>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</si>
  <si>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</si>
  <si>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</si>
  <si>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</si>
  <si>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</si>
  <si>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</si>
  <si>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</si>
  <si>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</si>
  <si>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</si>
  <si>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</si>
  <si>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</si>
  <si>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</si>
  <si>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</si>
  <si>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</si>
  <si>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</si>
  <si>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</si>
  <si>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</si>
  <si>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</si>
  <si>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</si>
  <si>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</si>
  <si>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</si>
  <si>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</si>
  <si>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</si>
  <si>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</si>
  <si>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</si>
  <si>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</si>
  <si>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</si>
  <si>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</si>
  <si>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</si>
  <si>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</si>
  <si>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</si>
  <si>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</si>
  <si>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</si>
  <si>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</si>
  <si>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</si>
  <si>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</si>
  <si>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</si>
  <si>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</si>
  <si>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</si>
  <si>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</si>
  <si>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</si>
  <si>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</si>
  <si>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</si>
  <si>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</si>
  <si>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</si>
  <si>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</si>
  <si>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</si>
  <si>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</si>
  <si>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</si>
  <si>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</si>
  <si>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</si>
  <si>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</si>
  <si>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</si>
  <si>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</si>
  <si>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</si>
  <si>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</si>
  <si>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</si>
  <si>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</si>
  <si>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</si>
  <si>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</si>
  <si>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</si>
  <si>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</si>
  <si>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</si>
  <si>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</si>
  <si>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</si>
  <si>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</si>
  <si>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</si>
  <si>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</si>
  <si>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</si>
  <si>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</si>
  <si>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</si>
  <si>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</si>
  <si>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</si>
  <si>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</si>
  <si>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</si>
  <si>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</si>
  <si>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</si>
  <si>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</si>
  <si>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</si>
  <si>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</si>
  <si>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</si>
  <si>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</si>
  <si>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</si>
  <si>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</si>
  <si>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</si>
  <si>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</si>
  <si>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</si>
  <si>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</si>
  <si>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</si>
  <si>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</si>
  <si>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</si>
  <si>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</si>
  <si>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</si>
  <si>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</si>
  <si>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</si>
  <si>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</si>
  <si>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</si>
  <si>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</si>
  <si>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</si>
  <si>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</si>
  <si>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</si>
  <si>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</si>
  <si>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</si>
  <si>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</si>
  <si>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</si>
  <si>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</si>
  <si>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</si>
  <si>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</si>
  <si>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</si>
  <si>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</si>
  <si>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</si>
  <si>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</si>
  <si>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</si>
  <si>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</si>
  <si>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</si>
  <si>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</si>
  <si>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</si>
  <si>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</si>
  <si>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</si>
  <si>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</si>
  <si>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</si>
  <si>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</si>
  <si>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</si>
  <si>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</si>
  <si>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</si>
  <si>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</si>
  <si>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</si>
  <si>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</si>
  <si>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</si>
  <si>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</si>
  <si>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</si>
  <si>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</si>
  <si>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</si>
  <si>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</si>
  <si>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</si>
  <si>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</si>
  <si>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</si>
  <si>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</si>
  <si>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</si>
  <si>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</si>
  <si>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</si>
  <si>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</si>
  <si>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</si>
  <si>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</si>
  <si>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</si>
  <si>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</si>
  <si>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</si>
  <si>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</si>
  <si>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</si>
  <si>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</si>
  <si>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</si>
  <si>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</si>
  <si>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</si>
  <si>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</si>
  <si>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</si>
  <si>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</si>
  <si>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</si>
  <si>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</si>
  <si>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</si>
  <si>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</si>
  <si>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</si>
  <si>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</si>
  <si>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</si>
  <si>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</si>
  <si>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</si>
  <si>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</si>
  <si>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</si>
  <si>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</si>
  <si>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</si>
  <si>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</si>
  <si>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</si>
  <si>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</si>
  <si>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</si>
  <si>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</si>
  <si>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</si>
  <si>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</si>
  <si>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</si>
  <si>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</si>
  <si>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</si>
  <si>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</si>
  <si>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</si>
  <si>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</si>
  <si>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</si>
  <si>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</si>
  <si>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</si>
  <si>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</si>
  <si>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</si>
  <si>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</si>
  <si>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</si>
  <si>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</si>
  <si>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</si>
  <si>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</si>
  <si>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</si>
  <si>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</si>
  <si>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</si>
  <si>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</si>
  <si>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</si>
  <si>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</si>
  <si>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</si>
  <si>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</si>
  <si>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</si>
  <si>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</si>
  <si>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</si>
  <si>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</si>
  <si>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</si>
  <si>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</si>
  <si>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</si>
  <si>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</si>
  <si>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</si>
  <si>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</si>
  <si>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</si>
  <si>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</si>
  <si>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</si>
  <si>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</si>
  <si>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</si>
  <si>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</si>
  <si>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</si>
  <si>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</si>
  <si>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</si>
  <si>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</si>
  <si>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</si>
  <si>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</si>
  <si>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</si>
  <si>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</si>
  <si>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</si>
  <si>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</si>
  <si>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</si>
  <si>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</si>
  <si>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</si>
  <si>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</si>
  <si>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</si>
  <si>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</si>
  <si>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</si>
  <si>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</si>
  <si>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</si>
  <si>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</si>
  <si>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</si>
  <si>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</si>
  <si>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</si>
  <si>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</si>
  <si>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</si>
  <si>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</si>
  <si>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</si>
  <si>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</si>
  <si>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</si>
  <si>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</si>
  <si>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</si>
  <si>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</si>
  <si>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</si>
  <si>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</si>
  <si>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</si>
  <si>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</si>
  <si>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</si>
  <si>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</si>
  <si>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</si>
  <si>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</si>
  <si>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</si>
  <si>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</si>
  <si>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</si>
  <si>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</si>
  <si>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</si>
  <si>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</si>
  <si>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</si>
  <si>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</si>
  <si>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</si>
  <si>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</si>
  <si>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</si>
  <si>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</si>
  <si>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</si>
  <si>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</si>
  <si>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</si>
  <si>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</si>
  <si>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</si>
  <si>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</si>
  <si>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</si>
  <si>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</si>
  <si>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</si>
  <si>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</si>
  <si>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</si>
  <si>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</si>
  <si>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</si>
  <si>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</si>
  <si>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</si>
  <si>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</si>
  <si>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</si>
  <si>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</si>
  <si>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</si>
  <si>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</si>
  <si>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</si>
  <si>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</si>
  <si>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</si>
  <si>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</si>
  <si>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</si>
  <si>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</si>
  <si>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</si>
  <si>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</si>
  <si>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</si>
  <si>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</si>
  <si>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</si>
  <si>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</si>
  <si>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</si>
  <si>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</si>
  <si>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</si>
  <si>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</si>
  <si>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</si>
  <si>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</si>
  <si>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</si>
  <si>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</si>
  <si>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</si>
  <si>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</si>
  <si>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</si>
  <si>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</si>
  <si>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</si>
  <si>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</si>
  <si>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</si>
  <si>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</si>
  <si>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</si>
  <si>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</si>
  <si>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</si>
  <si>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</si>
  <si>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</si>
  <si>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</si>
  <si>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</si>
  <si>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</si>
  <si>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</si>
  <si>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</si>
  <si>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</si>
  <si>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</si>
  <si>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</si>
  <si>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</si>
  <si>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</si>
  <si>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</si>
  <si>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</si>
  <si>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</si>
  <si>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</si>
  <si>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</si>
  <si>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</si>
  <si>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</si>
  <si>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</si>
  <si>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</si>
  <si>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</si>
  <si>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</si>
  <si>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</si>
  <si>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</si>
  <si>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</si>
  <si>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</si>
  <si>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</si>
  <si>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</si>
  <si>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</si>
  <si>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</si>
  <si>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</si>
  <si>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</si>
  <si>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</si>
  <si>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</si>
  <si>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</si>
  <si>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</si>
  <si>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</si>
  <si>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</si>
  <si>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</si>
  <si>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</si>
  <si>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</si>
  <si>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</si>
  <si>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</si>
  <si>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</si>
  <si>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</si>
  <si>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</si>
  <si>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</si>
  <si>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</si>
  <si>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</si>
  <si>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</si>
  <si>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</si>
  <si>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</si>
  <si>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</si>
  <si>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</si>
  <si>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</si>
  <si>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</si>
  <si>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</si>
  <si>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</si>
  <si>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</si>
  <si>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</si>
  <si>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</si>
  <si>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</si>
  <si>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</si>
  <si>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</si>
  <si>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</si>
  <si>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</si>
  <si>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</si>
  <si>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</si>
  <si>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</si>
  <si>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</si>
  <si>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</si>
  <si>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</si>
  <si>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</si>
  <si>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</si>
  <si>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</si>
  <si>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</si>
  <si>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</si>
  <si>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</si>
  <si>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</si>
  <si>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</si>
  <si>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</si>
  <si>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</si>
  <si>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</si>
  <si>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</si>
  <si>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</si>
  <si>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</si>
  <si>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</si>
  <si>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</si>
  <si>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</si>
  <si>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</si>
  <si>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</si>
  <si>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</si>
  <si>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</si>
  <si>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</si>
  <si>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</si>
  <si>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</si>
  <si>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</si>
  <si>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</si>
  <si>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</si>
  <si>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</si>
  <si>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</si>
  <si>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</si>
  <si>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</si>
  <si>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</si>
  <si>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</si>
  <si>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</si>
  <si>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</si>
  <si>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</si>
  <si>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</si>
  <si>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</si>
  <si>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</si>
  <si>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</si>
  <si>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</si>
  <si>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</si>
  <si>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</si>
  <si>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</si>
  <si>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</si>
  <si>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</si>
  <si>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</si>
  <si>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</si>
  <si>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</si>
  <si>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</si>
  <si>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</si>
  <si>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</si>
  <si>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</si>
  <si>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</si>
  <si>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</si>
  <si>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</si>
  <si>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</si>
  <si>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</si>
  <si>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</si>
  <si>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</si>
  <si>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</si>
  <si>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</si>
  <si>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</si>
  <si>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</si>
  <si>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</si>
  <si>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</si>
  <si>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</si>
  <si>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</si>
  <si>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</si>
  <si>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</si>
  <si>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</si>
  <si>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</si>
  <si>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</si>
  <si>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</si>
  <si>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</si>
  <si>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</si>
  <si>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</si>
  <si>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</si>
  <si>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</si>
  <si>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</si>
  <si>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</si>
  <si>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</si>
  <si>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</si>
  <si>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</si>
  <si>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</si>
  <si>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</si>
  <si>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</si>
  <si>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</si>
  <si>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</si>
  <si>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</si>
  <si>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</si>
  <si>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</si>
  <si>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</si>
  <si>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</si>
  <si>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</si>
  <si>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</si>
  <si>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</si>
  <si>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</si>
  <si>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</si>
  <si>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</si>
  <si>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</si>
  <si>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</si>
  <si>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</si>
  <si>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</si>
  <si>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</si>
  <si>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</si>
  <si>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</si>
  <si>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</si>
  <si>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</si>
  <si>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</si>
  <si>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</si>
  <si>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</si>
  <si>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</si>
  <si>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</si>
  <si>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</si>
  <si>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</si>
  <si>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</si>
  <si>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</si>
  <si>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</si>
  <si>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</si>
  <si>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</si>
  <si>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</si>
  <si>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</si>
  <si>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</si>
  <si>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</si>
  <si>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</si>
  <si>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</si>
  <si>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</si>
  <si>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</si>
  <si>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</si>
  <si>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</si>
  <si>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</si>
  <si>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</si>
  <si>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</si>
  <si>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</si>
  <si>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</si>
  <si>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</si>
  <si>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</si>
  <si>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</si>
  <si>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</si>
  <si>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</si>
  <si>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</si>
  <si>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</si>
  <si>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</si>
  <si>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</si>
  <si>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</si>
  <si>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</si>
  <si>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</si>
  <si>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</si>
  <si>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</si>
  <si>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</si>
  <si>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</si>
  <si>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</si>
  <si>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</si>
  <si>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</si>
  <si>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</si>
  <si>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</si>
  <si>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</si>
  <si>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</si>
  <si>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</si>
  <si>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</si>
  <si>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</si>
  <si>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</si>
  <si>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</si>
  <si>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</si>
  <si>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</si>
  <si>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</si>
  <si>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</si>
  <si>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</si>
  <si>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</si>
  <si>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</si>
  <si>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</si>
  <si>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</si>
  <si>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</si>
  <si>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</si>
  <si>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</si>
  <si>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</si>
  <si>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</si>
  <si>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</si>
  <si>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</si>
  <si>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</si>
  <si>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</si>
  <si>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</si>
  <si>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</si>
  <si>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</si>
  <si>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</si>
  <si>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</si>
  <si>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</si>
  <si>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</si>
  <si>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</si>
  <si>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</si>
  <si>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</si>
  <si>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</si>
  <si>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</si>
  <si>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</si>
  <si>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</si>
  <si>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</si>
  <si>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</si>
  <si>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</si>
  <si>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</si>
  <si>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</si>
  <si>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</si>
  <si>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</si>
  <si>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</si>
  <si>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</si>
  <si>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</si>
  <si>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</si>
  <si>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</si>
  <si>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</si>
  <si>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</si>
  <si>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</si>
  <si>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</si>
  <si>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</si>
  <si>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</si>
  <si>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</si>
  <si>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</si>
  <si>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</si>
  <si>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</si>
  <si>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</si>
  <si>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</si>
  <si>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</si>
  <si>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</si>
  <si>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</si>
  <si>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</si>
  <si>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</si>
  <si>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</si>
  <si>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</si>
  <si>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</si>
  <si>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</si>
  <si>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</si>
  <si>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</si>
  <si>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</si>
  <si>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</si>
  <si>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</si>
  <si>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</si>
  <si>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</si>
  <si>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</si>
  <si>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</si>
  <si>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</si>
  <si>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</si>
  <si>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</si>
  <si>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</si>
  <si>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</si>
  <si>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</si>
  <si>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</si>
  <si>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</si>
  <si>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</si>
  <si>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</si>
  <si>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</si>
  <si>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</si>
  <si>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</si>
  <si>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</si>
  <si>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</si>
  <si>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</si>
  <si>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</si>
  <si>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</si>
  <si>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</si>
  <si>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</si>
  <si>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</si>
  <si>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</si>
  <si>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</si>
  <si>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</si>
  <si>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</si>
  <si>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</si>
  <si>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</si>
  <si>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</si>
  <si>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</si>
  <si>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</si>
  <si>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</si>
  <si>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</si>
  <si>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</si>
  <si>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</si>
  <si>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</si>
  <si>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</si>
  <si>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</si>
  <si>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</si>
  <si>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</si>
  <si>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</si>
  <si>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</si>
  <si>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</si>
  <si>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</si>
  <si>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</si>
  <si>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</si>
  <si>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</si>
  <si>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</si>
  <si>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</si>
  <si>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</si>
  <si>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</si>
  <si>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</si>
  <si>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</si>
  <si>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</si>
  <si>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</si>
  <si>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</si>
  <si>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</si>
  <si>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</si>
  <si>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</si>
  <si>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</si>
  <si>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</si>
  <si>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</si>
  <si>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</si>
  <si>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</si>
  <si>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</si>
  <si>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</si>
  <si>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</si>
  <si>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</si>
  <si>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</si>
  <si>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</si>
  <si>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</si>
  <si>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</si>
  <si>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</si>
  <si>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</si>
  <si>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</si>
  <si>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</si>
  <si>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</si>
  <si>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</si>
  <si>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</si>
  <si>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</si>
  <si>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</si>
  <si>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</si>
  <si>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</si>
  <si>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</si>
  <si>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</si>
  <si>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</si>
  <si>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</si>
  <si>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</si>
  <si>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</si>
  <si>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</si>
  <si>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</si>
  <si>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</si>
  <si>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</si>
  <si>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</si>
  <si>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</si>
  <si>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</si>
  <si>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</si>
  <si>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</si>
  <si>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</si>
  <si>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</si>
  <si>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</si>
  <si>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</si>
  <si>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</si>
  <si>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</si>
  <si>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</si>
  <si>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</si>
  <si>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</si>
  <si>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</si>
  <si>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</si>
  <si>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</si>
  <si>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</si>
  <si>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</si>
  <si>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</si>
  <si>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</si>
  <si>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</si>
  <si>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</si>
  <si>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</si>
  <si>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</si>
  <si>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</si>
  <si>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</si>
  <si>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</si>
  <si>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</si>
  <si>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</si>
  <si>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</si>
  <si>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</si>
  <si>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</si>
  <si>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</si>
  <si>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</si>
  <si>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</si>
  <si>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</si>
  <si>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</si>
  <si>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</si>
  <si>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</si>
  <si>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</si>
  <si>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</si>
  <si>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</si>
  <si>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</si>
  <si>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</si>
  <si>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</si>
  <si>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</si>
  <si>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</si>
  <si>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</si>
  <si>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</si>
  <si>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</si>
  <si>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</si>
  <si>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</si>
  <si>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</si>
  <si>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</si>
  <si>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</si>
  <si>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</si>
  <si>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</si>
  <si>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</si>
  <si>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</si>
  <si>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</si>
  <si>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</si>
  <si>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</si>
  <si>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</si>
  <si>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</si>
  <si>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</si>
  <si>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</si>
  <si>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</si>
  <si>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</si>
  <si>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</si>
  <si>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</si>
  <si>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</si>
  <si>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</si>
  <si>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</si>
  <si>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</si>
  <si>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</si>
  <si>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</si>
  <si>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</si>
  <si>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</si>
  <si>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</si>
  <si>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</si>
  <si>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</si>
  <si>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</si>
  <si>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</si>
  <si>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</si>
  <si>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</si>
  <si>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</si>
  <si>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</si>
  <si>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</si>
  <si>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</si>
  <si>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</si>
  <si>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</si>
  <si>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</si>
  <si>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</si>
  <si>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</si>
  <si>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</si>
  <si>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</si>
  <si>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</si>
  <si>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</si>
  <si>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</si>
  <si>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</si>
  <si>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</si>
  <si>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</si>
  <si>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</si>
  <si>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</si>
  <si>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</si>
  <si>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</si>
  <si>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</si>
  <si>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</si>
  <si>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</si>
  <si>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</si>
  <si>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</si>
  <si>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</si>
  <si>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</si>
  <si>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</si>
  <si>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</si>
  <si>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</si>
  <si>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</si>
  <si>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</si>
  <si>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</si>
  <si>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</si>
  <si>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</si>
  <si>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</si>
  <si>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</si>
  <si>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</si>
  <si>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</si>
  <si>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</si>
  <si>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</si>
  <si>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</si>
  <si>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</si>
  <si>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</si>
  <si>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</si>
  <si>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</si>
  <si>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</si>
  <si>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</si>
  <si>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</si>
  <si>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</si>
  <si>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</si>
  <si>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</si>
  <si>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</si>
  <si>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</si>
  <si>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</si>
  <si>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</si>
  <si>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</si>
  <si>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</si>
  <si>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</si>
  <si>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</si>
  <si>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</si>
  <si>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</si>
  <si>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</si>
  <si>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</si>
  <si>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</si>
  <si>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</si>
  <si>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</si>
  <si>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</si>
  <si>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</si>
  <si>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</si>
  <si>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</si>
  <si>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</si>
  <si>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</si>
  <si>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</si>
  <si>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</si>
  <si>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</si>
  <si>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</si>
  <si>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</si>
  <si>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</si>
  <si>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</si>
  <si>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</si>
  <si>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</si>
  <si>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</si>
  <si>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</si>
  <si>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</si>
  <si>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</si>
  <si>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</si>
  <si>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</si>
  <si>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</si>
  <si>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</si>
  <si>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</si>
  <si>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</si>
  <si>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</si>
  <si>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</si>
  <si>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</si>
  <si>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</si>
  <si>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</si>
  <si>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</si>
  <si>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</si>
  <si>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</si>
  <si>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</si>
  <si>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</si>
  <si>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</si>
  <si>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</si>
  <si>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</si>
  <si>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</si>
  <si>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</si>
  <si>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</si>
  <si>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</si>
  <si>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</si>
  <si>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</si>
  <si>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</si>
  <si>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</si>
  <si>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</si>
  <si>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</si>
  <si>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</si>
  <si>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</si>
  <si>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</si>
  <si>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</si>
  <si>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</si>
  <si>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</si>
  <si>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</si>
  <si>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</si>
  <si>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</si>
  <si>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</si>
  <si>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</si>
  <si>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</si>
  <si>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</si>
  <si>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</si>
  <si>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</si>
  <si>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</si>
  <si>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</si>
  <si>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</si>
  <si>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</si>
  <si>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</si>
  <si>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</si>
  <si>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</si>
  <si>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</si>
  <si>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</si>
  <si>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</si>
  <si>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</si>
  <si>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</si>
  <si>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</si>
  <si>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</si>
  <si>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</si>
  <si>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</si>
  <si>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</si>
  <si>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</si>
  <si>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</si>
  <si>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</si>
  <si>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</si>
  <si>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</si>
  <si>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</si>
  <si>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</si>
  <si>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</si>
  <si>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</si>
  <si>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</si>
  <si>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</si>
  <si>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</si>
  <si>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</si>
  <si>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</si>
  <si>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</si>
  <si>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</si>
  <si>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</si>
  <si>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</si>
  <si>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</si>
  <si>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</si>
  <si>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</si>
  <si>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</si>
  <si>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</si>
  <si>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</si>
  <si>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</si>
  <si>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</si>
  <si>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</si>
  <si>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</si>
  <si>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</si>
  <si>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</si>
  <si>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</si>
  <si>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</si>
  <si>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</si>
  <si>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</si>
  <si>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</si>
  <si>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</si>
  <si>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</si>
  <si>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</si>
  <si>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</si>
  <si>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</si>
  <si>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</si>
  <si>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</si>
  <si>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</si>
  <si>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</si>
  <si>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</si>
  <si>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</si>
  <si>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</si>
  <si>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</si>
  <si>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</si>
  <si>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</si>
  <si>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</si>
  <si>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</si>
  <si>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</si>
  <si>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</si>
  <si>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</si>
  <si>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</si>
  <si>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</si>
  <si>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</si>
  <si>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</si>
  <si>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</si>
  <si>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</si>
  <si>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</si>
  <si>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</si>
  <si>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</si>
  <si>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</si>
  <si>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</si>
  <si>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</si>
  <si>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</si>
  <si>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</si>
  <si>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</si>
  <si>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</si>
  <si>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</si>
  <si>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</si>
  <si>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</si>
  <si>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</si>
  <si>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</si>
  <si>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</si>
  <si>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</si>
  <si>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</si>
  <si>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</si>
  <si>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</si>
  <si>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</si>
  <si>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</si>
  <si>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</si>
  <si>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</si>
  <si>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</si>
  <si>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</si>
  <si>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</si>
  <si>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</si>
  <si>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</si>
  <si>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</si>
  <si>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</si>
  <si>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</si>
  <si>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</si>
  <si>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</si>
  <si>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</si>
  <si>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</si>
  <si>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</si>
  <si>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</si>
  <si>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</si>
  <si>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</si>
  <si>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</si>
  <si>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</si>
  <si>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</si>
  <si>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</si>
  <si>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</si>
  <si>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</si>
  <si>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</si>
  <si>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</si>
  <si>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</si>
  <si>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</si>
  <si>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</si>
  <si>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</si>
  <si>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</si>
  <si>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</si>
  <si>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</si>
  <si>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</si>
  <si>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</si>
  <si>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</si>
  <si>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</si>
  <si>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</si>
  <si>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</si>
  <si>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</si>
  <si>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</si>
  <si>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</si>
  <si>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</si>
  <si>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</si>
  <si>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</si>
  <si>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</si>
  <si>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</si>
  <si>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</si>
  <si>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</si>
  <si>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</si>
  <si>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</si>
  <si>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</si>
  <si>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</si>
  <si>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</si>
  <si>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</si>
  <si>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</si>
  <si>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</si>
  <si>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</si>
  <si>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</si>
  <si>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</si>
  <si>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</si>
  <si>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</si>
  <si>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</si>
  <si>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</si>
  <si>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</si>
  <si>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</si>
  <si>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</si>
  <si>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</si>
  <si>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</si>
  <si>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</si>
  <si>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</si>
  <si>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</si>
  <si>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</si>
  <si>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</si>
  <si>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</si>
  <si>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</si>
  <si>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</si>
  <si>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</si>
  <si>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</si>
  <si>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</si>
  <si>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</si>
  <si>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</si>
  <si>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</si>
  <si>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</si>
  <si>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</si>
  <si>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</si>
  <si>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</si>
  <si>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</si>
  <si>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</si>
  <si>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</si>
  <si>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</si>
  <si>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</si>
  <si>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</si>
  <si>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</si>
  <si>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</si>
  <si>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</si>
  <si>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</si>
  <si>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</si>
  <si>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</si>
  <si>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</si>
  <si>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</si>
  <si>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</si>
  <si>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</si>
  <si>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</si>
  <si>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</si>
  <si>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</si>
  <si>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</si>
  <si>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</si>
  <si>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</si>
  <si>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</si>
  <si>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</si>
  <si>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</si>
  <si>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</si>
  <si>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</si>
  <si>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</si>
  <si>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</si>
  <si>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</si>
  <si>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</si>
  <si>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</si>
  <si>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</si>
  <si>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</si>
  <si>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</si>
  <si>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</si>
  <si>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</si>
  <si>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</si>
  <si>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</si>
  <si>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</si>
  <si>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</si>
  <si>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</si>
  <si>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</si>
  <si>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</si>
  <si>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</si>
  <si>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</si>
  <si>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</si>
  <si>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</si>
  <si>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</si>
  <si>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</si>
  <si>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</si>
  <si>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</si>
  <si>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</si>
  <si>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</si>
  <si>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</si>
  <si>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</si>
  <si>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</si>
  <si>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</si>
  <si>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</si>
  <si>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</si>
  <si>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</si>
  <si>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</si>
  <si>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</si>
  <si>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</si>
  <si>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</si>
  <si>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</si>
  <si>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</si>
  <si>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</si>
  <si>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</si>
  <si>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</si>
  <si>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</si>
  <si>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</si>
  <si>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</si>
  <si>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</si>
  <si>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</si>
  <si>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</si>
  <si>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</si>
  <si>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</si>
  <si>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</si>
  <si>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</si>
  <si>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</si>
  <si>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</si>
  <si>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</si>
  <si>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</si>
  <si>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</si>
  <si>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</si>
  <si>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</si>
  <si>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</si>
  <si>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</si>
  <si>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</si>
  <si>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</si>
  <si>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</si>
  <si>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</si>
  <si>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</si>
  <si>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</si>
  <si>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</si>
  <si>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</si>
  <si>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</si>
  <si>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</si>
  <si>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</si>
  <si>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</si>
  <si>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</si>
  <si>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</si>
  <si>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</si>
  <si>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</si>
  <si>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</si>
  <si>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</si>
  <si>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</si>
  <si>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</si>
  <si>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</si>
  <si>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</si>
  <si>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</si>
  <si>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</si>
  <si>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</si>
  <si>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</si>
  <si>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</si>
  <si>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</si>
  <si>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</si>
  <si>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</si>
  <si>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</si>
  <si>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</si>
  <si>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</si>
  <si>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</si>
  <si>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</si>
  <si>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</si>
  <si>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</si>
  <si>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</si>
  <si>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</si>
  <si>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</si>
  <si>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</si>
  <si>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</si>
  <si>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</si>
  <si>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</si>
  <si>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</si>
  <si>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</si>
  <si>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</si>
  <si>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</si>
  <si>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</si>
  <si>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</si>
  <si>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</si>
  <si>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</si>
  <si>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</si>
  <si>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</si>
  <si>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</si>
  <si>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</si>
  <si>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</si>
  <si>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</si>
  <si>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</si>
  <si>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</si>
  <si>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</si>
  <si>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</si>
  <si>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</si>
  <si>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</si>
  <si>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</si>
  <si>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</si>
  <si>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</si>
  <si>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</si>
  <si>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</si>
  <si>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</si>
  <si>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</si>
  <si>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</si>
  <si>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</si>
  <si>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</si>
  <si>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</si>
  <si>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</si>
  <si>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</si>
  <si>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</si>
  <si>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</si>
  <si>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</si>
  <si>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</si>
  <si>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</si>
  <si>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</si>
  <si>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</si>
  <si>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</si>
  <si>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</si>
  <si>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</si>
  <si>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</si>
  <si>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</si>
  <si>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</si>
  <si>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</si>
  <si>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</si>
  <si>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</si>
  <si>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</si>
  <si>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</si>
  <si>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</si>
  <si>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</si>
  <si>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</si>
  <si>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</si>
  <si>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</si>
  <si>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</si>
  <si>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</si>
  <si>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</si>
  <si>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</si>
  <si>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</si>
  <si>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</si>
  <si>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</si>
  <si>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</si>
  <si>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</si>
  <si>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</si>
  <si>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</si>
  <si>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</si>
  <si>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</si>
  <si>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</si>
  <si>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</si>
  <si>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</si>
  <si>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</si>
  <si>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</si>
  <si>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</si>
  <si>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</si>
  <si>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</si>
  <si>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</si>
  <si>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</si>
  <si>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</si>
  <si>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</si>
  <si>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</si>
  <si>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</si>
  <si>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</si>
  <si>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</si>
  <si>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</si>
  <si>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</si>
  <si>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</si>
  <si>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</si>
  <si>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</si>
  <si>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</si>
  <si>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</si>
  <si>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</si>
  <si>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</si>
  <si>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</si>
  <si>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</si>
  <si>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</si>
  <si>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</si>
  <si>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</si>
  <si>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</si>
  <si>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</si>
  <si>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</si>
  <si>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</si>
  <si>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</si>
  <si>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</si>
  <si>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</si>
  <si>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</si>
  <si>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</si>
  <si>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</si>
  <si>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</si>
  <si>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</si>
  <si>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</si>
  <si>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</si>
  <si>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</si>
  <si>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</si>
  <si>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</si>
  <si>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</si>
  <si>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</si>
  <si>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</si>
  <si>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</si>
  <si>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</si>
  <si>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</si>
  <si>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</si>
  <si>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</si>
  <si>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</si>
  <si>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</si>
  <si>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</si>
  <si>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</si>
  <si>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</si>
  <si>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</si>
  <si>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</si>
  <si>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</si>
  <si>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</si>
  <si>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</si>
  <si>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</si>
  <si>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</si>
  <si>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</si>
  <si>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</si>
  <si>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</si>
  <si>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</si>
  <si>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</si>
  <si>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</si>
  <si>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</si>
  <si>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</si>
  <si>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</si>
  <si>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</si>
  <si>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</si>
  <si>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</si>
  <si>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</si>
  <si>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</si>
  <si>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</si>
  <si>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</si>
  <si>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</si>
  <si>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</si>
  <si>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</si>
  <si>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</si>
  <si>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</si>
  <si>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</si>
  <si>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</si>
  <si>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</si>
  <si>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</si>
  <si>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</si>
  <si>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</si>
  <si>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</si>
  <si>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</si>
  <si>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</si>
  <si>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</si>
  <si>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</si>
  <si>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</si>
  <si>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</si>
  <si>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</si>
  <si>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</si>
  <si>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</si>
  <si>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</si>
  <si>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</si>
  <si>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</si>
  <si>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</si>
  <si>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</si>
  <si>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</si>
  <si>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</si>
  <si>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</si>
  <si>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</si>
  <si>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</si>
  <si>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</si>
  <si>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</si>
  <si>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</si>
  <si>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</si>
  <si>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</si>
  <si>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</si>
  <si>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</si>
  <si>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</si>
  <si>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</si>
  <si>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</si>
  <si>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</si>
  <si>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</si>
  <si>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</si>
  <si>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</si>
  <si>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</si>
  <si>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</si>
  <si>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</si>
  <si>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</si>
  <si>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</si>
  <si>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</si>
  <si>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</si>
  <si>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</si>
  <si>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</si>
  <si>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</si>
  <si>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</si>
  <si>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</si>
  <si>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</si>
  <si>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</si>
  <si>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</si>
  <si>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</si>
  <si>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</si>
  <si>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</si>
  <si>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</si>
  <si>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</si>
  <si>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</si>
  <si>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</si>
  <si>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</si>
  <si>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</si>
  <si>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</si>
  <si>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</si>
  <si>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</si>
  <si>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</si>
  <si>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</si>
  <si>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</si>
  <si>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</si>
  <si>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</si>
  <si>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</si>
  <si>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</si>
  <si>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</si>
  <si>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</si>
  <si>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</si>
  <si>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</si>
  <si>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</si>
  <si>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</si>
  <si>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</si>
  <si>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</si>
  <si>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</si>
  <si>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</si>
  <si>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</si>
  <si>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</si>
  <si>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</si>
  <si>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</si>
  <si>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</si>
  <si>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</si>
  <si>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</si>
  <si>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</si>
  <si>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</si>
  <si>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</si>
  <si>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</si>
  <si>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</si>
  <si>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</si>
  <si>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</si>
  <si>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</si>
  <si>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</si>
  <si>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</si>
  <si>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</si>
  <si>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</si>
  <si>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</si>
  <si>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</si>
  <si>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</si>
  <si>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</si>
  <si>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</si>
  <si>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</si>
  <si>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</si>
  <si>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</si>
  <si>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</si>
  <si>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</si>
  <si>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</si>
  <si>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</si>
  <si>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</si>
  <si>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</si>
  <si>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</si>
  <si>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</si>
  <si>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</si>
  <si>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</si>
  <si>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</si>
  <si>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</si>
  <si>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</si>
  <si>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</si>
  <si>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</si>
  <si>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</si>
  <si>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</si>
  <si>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</si>
  <si>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</si>
  <si>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</si>
  <si>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</si>
  <si>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</si>
  <si>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</si>
  <si>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</si>
  <si>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</si>
  <si>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</si>
  <si>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</si>
  <si>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</si>
  <si>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</si>
  <si>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</si>
  <si>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</si>
  <si>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</si>
  <si>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</si>
  <si>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</si>
  <si>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</si>
  <si>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</si>
  <si>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</si>
  <si>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</si>
  <si>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</si>
  <si>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</si>
  <si>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</si>
  <si>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</si>
  <si>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</si>
  <si>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</si>
  <si>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</si>
  <si>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</si>
  <si>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</si>
  <si>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</si>
  <si>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</si>
  <si>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</si>
  <si>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</si>
  <si>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</si>
  <si>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</si>
  <si>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</si>
  <si>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</si>
  <si>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</si>
  <si>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</si>
  <si>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</si>
  <si>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</si>
  <si>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</si>
  <si>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</si>
  <si>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</si>
  <si>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</si>
  <si>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</si>
  <si>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</si>
  <si>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</si>
  <si>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</si>
  <si>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</si>
  <si>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</si>
  <si>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</si>
  <si>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</si>
  <si>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</si>
  <si>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</si>
  <si>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</si>
  <si>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</si>
  <si>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</si>
  <si>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</si>
  <si>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</si>
  <si>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</si>
  <si>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</si>
  <si>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</si>
  <si>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</si>
  <si>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</si>
  <si>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</si>
  <si>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</si>
  <si>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</si>
  <si>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</si>
  <si>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</si>
  <si>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</si>
  <si>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</si>
  <si>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</si>
  <si>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</si>
  <si>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</si>
  <si>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</si>
  <si>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</si>
  <si>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</si>
  <si>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</si>
  <si>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</si>
  <si>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</si>
  <si>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</si>
  <si>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</si>
  <si>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</si>
  <si>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</si>
  <si>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</si>
  <si>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</si>
  <si>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</si>
  <si>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</si>
  <si>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</si>
  <si>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</si>
  <si>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</si>
  <si>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</si>
  <si>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</si>
  <si>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</si>
  <si>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</si>
  <si>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</si>
  <si>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</si>
  <si>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</si>
  <si>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</si>
  <si>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</si>
  <si>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</si>
  <si>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</si>
  <si>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</si>
  <si>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</si>
  <si>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</si>
  <si>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</si>
  <si>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</si>
  <si>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</si>
  <si>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</si>
  <si>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</si>
  <si>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</si>
  <si>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</si>
  <si>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</si>
  <si>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</si>
  <si>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</si>
  <si>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</si>
  <si>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</si>
  <si>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</si>
  <si>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</si>
  <si>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</si>
  <si>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</si>
  <si>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</si>
  <si>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</si>
  <si>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</si>
  <si>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</si>
  <si>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</si>
  <si>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</si>
  <si>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</si>
  <si>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</si>
  <si>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</si>
  <si>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</si>
  <si>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</si>
  <si>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</si>
  <si>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</si>
  <si>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</si>
  <si>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</si>
  <si>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</si>
  <si>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</si>
  <si>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</si>
  <si>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</si>
  <si>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</si>
  <si>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</si>
  <si>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</si>
  <si>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</si>
  <si>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</si>
  <si>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</si>
  <si>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</si>
  <si>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</si>
  <si>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</si>
  <si>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</si>
  <si>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</si>
  <si>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</si>
  <si>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</si>
  <si>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</si>
  <si>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</si>
  <si>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</si>
  <si>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</si>
  <si>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</si>
  <si>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</si>
  <si>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</si>
  <si>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</si>
  <si>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</si>
  <si>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</si>
  <si>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</si>
  <si>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</si>
  <si>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</si>
  <si>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</si>
  <si>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</si>
  <si>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</si>
  <si>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</si>
  <si>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</si>
  <si>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</si>
  <si>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</si>
  <si>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</si>
  <si>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</si>
  <si>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</si>
  <si>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</si>
  <si>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</si>
  <si>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</si>
  <si>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</si>
  <si>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</si>
  <si>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</si>
  <si>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</si>
  <si>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</si>
  <si>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</si>
  <si>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</si>
  <si>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</si>
  <si>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</si>
  <si>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</si>
  <si>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</si>
  <si>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</si>
  <si>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</si>
  <si>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</si>
  <si>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</si>
  <si>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</si>
  <si>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</si>
  <si>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</si>
  <si>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</si>
  <si>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</si>
  <si>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</si>
  <si>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</si>
  <si>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</si>
  <si>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</si>
  <si>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</si>
  <si>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</si>
  <si>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</si>
  <si>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</si>
  <si>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</si>
  <si>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</si>
  <si>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</si>
  <si>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</si>
  <si>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</si>
  <si>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</si>
  <si>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</si>
  <si>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</si>
  <si>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</si>
  <si>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</si>
  <si>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</si>
  <si>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</si>
  <si>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</si>
  <si>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</si>
  <si>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</si>
  <si>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</si>
  <si>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</si>
  <si>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</si>
  <si>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</si>
  <si>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</si>
  <si>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</si>
  <si>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</si>
  <si>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</si>
  <si>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</si>
  <si>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</si>
  <si>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</si>
  <si>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</si>
  <si>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</si>
  <si>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</si>
  <si>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</si>
  <si>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</si>
  <si>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</si>
  <si>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</si>
  <si>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</si>
  <si>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</si>
  <si>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</si>
  <si>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</si>
  <si>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</si>
  <si>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</si>
  <si>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</si>
  <si>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</si>
  <si>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</si>
  <si>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</si>
  <si>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</si>
  <si>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</si>
  <si>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</si>
  <si>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</si>
  <si>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</si>
  <si>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</si>
  <si>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</si>
  <si>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</si>
  <si>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</si>
  <si>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</si>
  <si>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</si>
  <si>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</si>
  <si>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</si>
  <si>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</si>
  <si>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</si>
  <si>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</si>
  <si>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</si>
  <si>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</si>
  <si>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</si>
  <si>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</si>
  <si>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</si>
  <si>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</si>
  <si>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</si>
  <si>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</si>
  <si>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</si>
  <si>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</si>
  <si>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</si>
  <si>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</si>
  <si>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</si>
  <si>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</si>
  <si>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</si>
  <si>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</si>
  <si>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</si>
  <si>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</si>
  <si>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</si>
  <si>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</si>
  <si>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</si>
  <si>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</si>
  <si>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</si>
  <si>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</si>
  <si>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</si>
  <si>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</si>
  <si>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</si>
  <si>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</si>
  <si>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</si>
  <si>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</si>
  <si>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</si>
  <si>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</si>
  <si>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</si>
  <si>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</si>
  <si>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</si>
  <si>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</si>
  <si>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</si>
  <si>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</si>
  <si>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</si>
  <si>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</si>
  <si>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</si>
  <si>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</si>
  <si>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</si>
  <si>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</si>
  <si>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</si>
  <si>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</si>
  <si>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</si>
  <si>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</si>
  <si>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</si>
  <si>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</si>
  <si>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</si>
  <si>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</si>
  <si>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</si>
  <si>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</si>
  <si>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</si>
  <si>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</si>
  <si>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</si>
  <si>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</si>
  <si>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</si>
  <si>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</si>
  <si>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</si>
  <si>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</si>
  <si>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</si>
  <si>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</si>
  <si>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</si>
  <si>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</si>
  <si>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</si>
  <si>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</si>
  <si>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</si>
  <si>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</si>
  <si>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</si>
  <si>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</si>
  <si>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</si>
  <si>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</si>
  <si>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</si>
  <si>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</si>
  <si>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</si>
  <si>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</si>
  <si>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</si>
  <si>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</si>
  <si>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</si>
  <si>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</si>
  <si>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</si>
  <si>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</si>
  <si>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</si>
  <si>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</si>
  <si>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</si>
  <si>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</si>
  <si>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</si>
  <si>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</si>
  <si>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</si>
  <si>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</si>
  <si>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</si>
  <si>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</si>
  <si>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</si>
  <si>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</si>
  <si>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</si>
  <si>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</si>
  <si>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</si>
  <si>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</si>
  <si>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</si>
  <si>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</si>
  <si>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</si>
  <si>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</si>
  <si>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</si>
  <si>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</si>
  <si>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</si>
  <si>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</si>
  <si>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</si>
  <si>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</si>
  <si>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</si>
  <si>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</si>
  <si>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</si>
  <si>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</si>
  <si>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</si>
  <si>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</si>
  <si>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</si>
  <si>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</si>
  <si>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</si>
  <si>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</si>
  <si>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</si>
  <si>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</si>
  <si>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</si>
  <si>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</si>
  <si>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</si>
  <si>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</si>
  <si>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</si>
  <si>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</si>
  <si>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</si>
  <si>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</si>
  <si>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</si>
  <si>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</si>
  <si>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</si>
  <si>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</si>
  <si>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</si>
  <si>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</si>
  <si>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</si>
  <si>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</si>
  <si>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</si>
  <si>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</si>
  <si>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</si>
  <si>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</si>
  <si>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</si>
  <si>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</si>
  <si>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</si>
  <si>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</si>
  <si>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</si>
  <si>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</si>
  <si>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</si>
  <si>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</si>
  <si>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</si>
  <si>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</si>
  <si>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</si>
  <si>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</si>
  <si>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</si>
  <si>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</si>
  <si>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</si>
  <si>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</si>
  <si>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</si>
  <si>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</si>
  <si>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</si>
  <si>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</si>
  <si>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</si>
  <si>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</si>
  <si>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</si>
  <si>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</si>
  <si>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</si>
  <si>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</si>
  <si>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</si>
  <si>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</si>
  <si>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</si>
  <si>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</si>
  <si>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</si>
  <si>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</si>
  <si>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</si>
  <si>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</si>
  <si>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</si>
  <si>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</si>
  <si>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</si>
  <si>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</si>
  <si>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</si>
  <si>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</si>
  <si>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</si>
  <si>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</si>
  <si>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</si>
  <si>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</si>
  <si>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</si>
  <si>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</si>
  <si>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</si>
  <si>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</si>
  <si>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</si>
  <si>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</si>
  <si>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</si>
  <si>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</si>
  <si>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</si>
  <si>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</si>
  <si>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</si>
  <si>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</si>
  <si>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</si>
  <si>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</si>
  <si>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</si>
  <si>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</si>
  <si>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</si>
  <si>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</si>
  <si>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</si>
  <si>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</si>
  <si>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</si>
  <si>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</si>
  <si>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</si>
  <si>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</si>
  <si>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</si>
  <si>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</si>
  <si>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</si>
  <si>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</si>
  <si>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</si>
  <si>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</si>
  <si>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</si>
  <si>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</si>
  <si>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</si>
  <si>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</si>
  <si>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</si>
  <si>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</si>
  <si>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</si>
  <si>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</si>
  <si>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</si>
  <si>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</si>
  <si>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</si>
  <si>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</si>
  <si>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</si>
  <si>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</si>
  <si>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</si>
  <si>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</si>
  <si>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</si>
  <si>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</si>
  <si>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</si>
  <si>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</si>
  <si>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</si>
  <si>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</si>
  <si>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</si>
  <si>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</si>
  <si>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</si>
  <si>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</si>
  <si>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</si>
  <si>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</si>
  <si>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</si>
  <si>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</si>
  <si>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</si>
  <si>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</si>
  <si>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</si>
  <si>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</si>
  <si>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</si>
  <si>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</si>
  <si>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</si>
  <si>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</si>
  <si>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</si>
  <si>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</si>
  <si>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</si>
  <si>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</si>
  <si>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</si>
  <si>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</si>
  <si>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</si>
  <si>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</si>
  <si>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</si>
  <si>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</si>
  <si>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</si>
  <si>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</si>
  <si>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</si>
  <si>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</si>
  <si>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</si>
  <si>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</si>
  <si>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</si>
  <si>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</si>
  <si>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</si>
  <si>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</si>
  <si>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</si>
  <si>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</si>
  <si>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</si>
  <si>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</si>
  <si>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</si>
  <si>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</si>
  <si>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</si>
  <si>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</si>
  <si>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</si>
  <si>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</si>
  <si>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</si>
  <si>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</si>
  <si>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</si>
  <si>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</si>
  <si>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</si>
  <si>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</si>
  <si>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</si>
  <si>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</si>
  <si>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</si>
  <si>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</si>
  <si>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</si>
  <si>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</si>
  <si>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</si>
  <si>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</si>
  <si>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</si>
  <si>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</si>
  <si>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</si>
  <si>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</si>
  <si>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</si>
  <si>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</si>
  <si>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</si>
  <si>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</si>
  <si>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</si>
  <si>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</si>
  <si>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</si>
  <si>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</si>
  <si>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</si>
  <si>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</si>
  <si>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</si>
  <si>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</si>
  <si>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</si>
  <si>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</si>
  <si>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</si>
  <si>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</si>
  <si>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</si>
  <si>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</si>
  <si>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</si>
  <si>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</si>
  <si>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</si>
  <si>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</si>
  <si>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</si>
  <si>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</si>
  <si>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</si>
  <si>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</si>
  <si>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</si>
  <si>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</si>
  <si>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</si>
  <si>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</si>
  <si>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</si>
  <si>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</si>
  <si>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</si>
  <si>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</si>
  <si>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</si>
  <si>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</si>
  <si>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</si>
  <si>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</si>
  <si>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</si>
  <si>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</si>
  <si>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</si>
  <si>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</si>
  <si>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</si>
  <si>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</si>
  <si>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</si>
  <si>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</si>
  <si>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</si>
  <si>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</si>
  <si>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</si>
  <si>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</si>
  <si>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</si>
  <si>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</si>
  <si>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</si>
  <si>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</si>
  <si>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</si>
  <si>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</si>
  <si>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</si>
  <si>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</si>
  <si>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</si>
  <si>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</si>
  <si>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</si>
  <si>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</si>
  <si>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</si>
  <si>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</si>
  <si>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</si>
  <si>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</si>
  <si>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</si>
  <si>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</si>
  <si>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</si>
  <si>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</si>
  <si>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</si>
  <si>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</si>
  <si>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</si>
  <si>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</si>
  <si>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</si>
  <si>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</si>
  <si>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</si>
  <si>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</si>
  <si>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</si>
  <si>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</si>
  <si>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</si>
  <si>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</si>
  <si>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</si>
  <si>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</si>
  <si>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</si>
  <si>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</si>
  <si>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</si>
  <si>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</si>
  <si>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</si>
  <si>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</si>
  <si>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</si>
  <si>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</si>
  <si>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</si>
  <si>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</si>
  <si>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</si>
  <si>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</si>
  <si>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</si>
  <si>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</si>
  <si>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</si>
  <si>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</si>
  <si>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</si>
  <si>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</si>
  <si>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</si>
  <si>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</si>
  <si>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</si>
  <si>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</si>
  <si>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</si>
  <si>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</si>
  <si>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</si>
  <si>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</si>
  <si>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</si>
  <si>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</si>
  <si>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</si>
  <si>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</si>
  <si>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</si>
  <si>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</si>
  <si>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</si>
  <si>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</si>
  <si>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</si>
  <si>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</si>
  <si>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</si>
  <si>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</si>
  <si>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</si>
  <si>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</si>
  <si>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</si>
  <si>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</si>
  <si>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</si>
  <si>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</si>
  <si>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</si>
  <si>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</si>
  <si>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</si>
  <si>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</si>
  <si>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</si>
  <si>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</si>
  <si>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</si>
  <si>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</si>
  <si>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</si>
  <si>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</si>
  <si>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</si>
  <si>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</si>
  <si>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</si>
  <si>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</si>
  <si>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</si>
  <si>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</si>
  <si>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</si>
  <si>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</si>
  <si>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</si>
  <si>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</si>
  <si>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</si>
  <si>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</si>
  <si>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</si>
  <si>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</si>
  <si>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</si>
  <si>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</si>
  <si>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</si>
  <si>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</si>
  <si>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</si>
  <si>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</si>
  <si>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</si>
  <si>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</si>
  <si>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</si>
  <si>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</si>
  <si>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</si>
  <si>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</si>
  <si>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</si>
  <si>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</si>
  <si>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</si>
  <si>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</si>
  <si>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</si>
  <si>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</si>
  <si>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</si>
  <si>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</si>
  <si>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</si>
  <si>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</si>
  <si>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</si>
  <si>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</si>
  <si>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</si>
  <si>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</si>
  <si>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</si>
  <si>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</si>
  <si>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</si>
  <si>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</si>
  <si>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</si>
  <si>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</si>
  <si>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</si>
  <si>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</si>
  <si>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</si>
  <si>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</si>
  <si>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</si>
  <si>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</si>
  <si>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</si>
  <si>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</si>
  <si>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</si>
  <si>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</si>
  <si>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</si>
  <si>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</si>
  <si>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</si>
  <si>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</si>
  <si>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</si>
  <si>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</si>
  <si>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</si>
  <si>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</si>
  <si>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</si>
  <si>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</si>
  <si>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</si>
  <si>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</si>
  <si>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</si>
  <si>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</si>
  <si>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</si>
  <si>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</si>
  <si>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</si>
  <si>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</si>
  <si>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</si>
  <si>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</si>
  <si>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</si>
  <si>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</si>
  <si>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</si>
  <si>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</si>
  <si>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</si>
  <si>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</si>
  <si>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</si>
  <si>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</si>
  <si>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</si>
  <si>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</si>
  <si>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</si>
  <si>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</si>
  <si>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</si>
  <si>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</si>
  <si>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</si>
  <si>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</si>
  <si>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</si>
  <si>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</si>
  <si>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</si>
  <si>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</si>
  <si>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</si>
  <si>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</si>
  <si>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</si>
  <si>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</si>
  <si>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</si>
  <si>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</si>
  <si>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</si>
  <si>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</si>
  <si>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</si>
  <si>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</si>
  <si>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</si>
  <si>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</si>
  <si>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</si>
  <si>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</si>
  <si>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</si>
  <si>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</si>
  <si>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</si>
  <si>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</si>
  <si>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</si>
  <si>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</si>
  <si>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</si>
  <si>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</si>
  <si>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</si>
  <si>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</si>
  <si>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</si>
  <si>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</si>
  <si>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</si>
  <si>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</si>
  <si>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</si>
  <si>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</si>
  <si>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</si>
  <si>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</si>
  <si>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</si>
  <si>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</si>
  <si>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</si>
  <si>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</si>
  <si>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</si>
  <si>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</si>
  <si>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</si>
  <si>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</si>
  <si>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</si>
  <si>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</si>
  <si>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</si>
  <si>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</si>
  <si>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</si>
  <si>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</si>
  <si>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</si>
  <si>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</si>
  <si>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</si>
  <si>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</si>
  <si>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</si>
  <si>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</si>
  <si>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</si>
  <si>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</si>
  <si>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</si>
  <si>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</si>
  <si>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</si>
  <si>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</si>
  <si>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</si>
  <si>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</si>
  <si>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</si>
  <si>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</si>
  <si>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</si>
  <si>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</si>
  <si>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</si>
  <si>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</si>
  <si>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</si>
  <si>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</si>
  <si>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</si>
  <si>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</si>
  <si>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</si>
  <si>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</si>
  <si>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</si>
  <si>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</si>
  <si>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</si>
  <si>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</si>
  <si>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</si>
  <si>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</si>
  <si>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</si>
  <si>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</si>
  <si>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</si>
  <si>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</si>
  <si>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</si>
  <si>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</si>
  <si>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</si>
  <si>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</si>
  <si>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</si>
  <si>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</si>
  <si>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</si>
  <si>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</si>
  <si>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</si>
  <si>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</si>
  <si>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</si>
  <si>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</si>
  <si>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</si>
  <si>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</si>
  <si>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</si>
  <si>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</si>
  <si>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</si>
  <si>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</si>
  <si>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</si>
  <si>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</si>
  <si>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</si>
  <si>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</si>
  <si>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</si>
  <si>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</si>
  <si>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</si>
  <si>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</si>
  <si>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</si>
  <si>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</si>
  <si>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</si>
  <si>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</si>
  <si>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</si>
  <si>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</si>
  <si>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</si>
  <si>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</si>
  <si>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</si>
  <si>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</si>
  <si>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</si>
  <si>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</si>
  <si>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</si>
  <si>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</si>
  <si>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</si>
  <si>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</si>
  <si>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</si>
  <si>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</si>
  <si>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</si>
  <si>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</si>
  <si>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</si>
  <si>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</si>
  <si>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</si>
  <si>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</si>
  <si>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</si>
  <si>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</si>
  <si>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</si>
  <si>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</si>
  <si>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</si>
  <si>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</si>
  <si>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</si>
  <si>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</si>
  <si>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</si>
  <si>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</si>
  <si>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</si>
  <si>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</si>
  <si>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</si>
  <si>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</si>
  <si>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</si>
  <si>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</si>
  <si>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</si>
  <si>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</si>
  <si>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</si>
  <si>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</si>
  <si>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</si>
  <si>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</si>
  <si>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</si>
  <si>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</si>
  <si>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</si>
  <si>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</si>
  <si>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</si>
  <si>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</si>
  <si>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</si>
  <si>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</si>
  <si>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</si>
  <si>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</si>
  <si>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</si>
  <si>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</si>
  <si>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</si>
  <si>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</si>
  <si>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</si>
  <si>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</si>
  <si>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</si>
  <si>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</si>
  <si>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</si>
  <si>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</si>
  <si>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</si>
  <si>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</si>
  <si>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</si>
  <si>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</si>
  <si>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</si>
  <si>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</si>
  <si>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</si>
  <si>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</si>
  <si>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</si>
  <si>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</si>
  <si>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</si>
  <si>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</si>
  <si>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</si>
  <si>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</si>
  <si>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</si>
  <si>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</si>
  <si>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</si>
  <si>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</si>
  <si>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</si>
  <si>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</si>
  <si>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</si>
  <si>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</si>
  <si>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</si>
  <si>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</si>
  <si>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</si>
  <si>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</si>
  <si>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</si>
  <si>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</si>
  <si>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</si>
  <si>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</si>
  <si>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</si>
  <si>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</si>
  <si>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</si>
  <si>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</si>
  <si>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</si>
  <si>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</si>
  <si>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</si>
  <si>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</si>
  <si>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</si>
  <si>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</si>
  <si>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</si>
  <si>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</si>
  <si>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</si>
  <si>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</si>
  <si>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</si>
  <si>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</si>
  <si>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</si>
  <si>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</si>
  <si>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</si>
  <si>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</si>
  <si>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</si>
  <si>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</si>
  <si>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</si>
  <si>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</si>
  <si>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</si>
  <si>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</si>
  <si>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</si>
  <si>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</si>
  <si>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</si>
  <si>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</si>
  <si>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</si>
  <si>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</si>
  <si>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</si>
  <si>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</si>
  <si>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</si>
  <si>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</si>
  <si>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</si>
  <si>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</si>
  <si>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</si>
  <si>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</si>
  <si>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</si>
  <si>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</si>
  <si>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</si>
  <si>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</si>
  <si>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</si>
  <si>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</si>
  <si>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</si>
  <si>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</si>
  <si>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</si>
  <si>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</si>
  <si>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</si>
  <si>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</si>
  <si>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</si>
  <si>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</si>
  <si>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</si>
  <si>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</si>
  <si>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</si>
  <si>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</si>
  <si>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</si>
  <si>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</si>
  <si>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</si>
  <si>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</si>
  <si>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</si>
  <si>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</si>
  <si>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</si>
  <si>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</si>
  <si>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</si>
  <si>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</si>
  <si>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</si>
  <si>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</si>
  <si>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</si>
  <si>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</si>
  <si>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</si>
  <si>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</si>
  <si>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</si>
  <si>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</si>
  <si>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</si>
  <si>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</si>
  <si>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</si>
  <si>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</si>
  <si>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</si>
  <si>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</si>
  <si>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</si>
  <si>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</si>
  <si>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</si>
  <si>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</si>
  <si>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</si>
  <si>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</si>
  <si>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</si>
  <si>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</si>
  <si>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</si>
  <si>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</si>
  <si>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</si>
  <si>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</si>
  <si>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</si>
  <si>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</si>
  <si>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</si>
  <si>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</si>
  <si>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</si>
  <si>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</si>
  <si>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</si>
  <si>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</si>
  <si>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</si>
  <si>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</si>
  <si>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</si>
  <si>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</si>
  <si>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</si>
  <si>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</si>
  <si>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</si>
  <si>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</si>
  <si>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</si>
  <si>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</si>
  <si>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</si>
  <si>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</si>
  <si>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</si>
  <si>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</si>
  <si>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</si>
  <si>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</si>
  <si>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</si>
  <si>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</si>
  <si>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</si>
  <si>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</si>
  <si>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</si>
  <si>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</si>
  <si>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</si>
  <si>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</si>
  <si>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</si>
  <si>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</si>
  <si>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</si>
  <si>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</si>
  <si>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</si>
  <si>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</si>
  <si>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</si>
  <si>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</si>
  <si>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</si>
  <si>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</si>
  <si>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</si>
  <si>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</si>
  <si>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</si>
  <si>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</si>
  <si>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</si>
  <si>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</si>
  <si>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</si>
  <si>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</si>
  <si>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</si>
  <si>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</si>
  <si>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</si>
  <si>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</si>
  <si>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</si>
  <si>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</si>
  <si>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</si>
  <si>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</si>
  <si>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</si>
  <si>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</si>
  <si>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</si>
  <si>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</si>
  <si>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</si>
  <si>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</si>
  <si>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</si>
  <si>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</si>
  <si>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</si>
  <si>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</si>
  <si>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</si>
  <si>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</si>
  <si>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</si>
  <si>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</si>
  <si>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</si>
  <si>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</si>
  <si>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</si>
  <si>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</si>
  <si>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</si>
  <si>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</si>
  <si>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</si>
  <si>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</si>
  <si>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</si>
  <si>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</si>
  <si>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</si>
  <si>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</si>
  <si>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</si>
  <si>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</si>
  <si>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</si>
  <si>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</si>
  <si>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</si>
  <si>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</si>
  <si>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</si>
  <si>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</si>
  <si>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</si>
  <si>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</si>
  <si>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</si>
  <si>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</si>
  <si>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</si>
  <si>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</si>
  <si>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</si>
  <si>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</si>
  <si>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</si>
  <si>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</si>
  <si>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</si>
  <si>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</si>
  <si>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</si>
  <si>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</si>
  <si>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</si>
  <si>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</si>
  <si>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</si>
  <si>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</si>
  <si>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</si>
  <si>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</si>
  <si>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</si>
  <si>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</si>
  <si>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</si>
  <si>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</si>
  <si>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</si>
  <si>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</si>
  <si>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</si>
  <si>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</si>
  <si>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</si>
  <si>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</si>
  <si>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</si>
  <si>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</si>
  <si>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</si>
  <si>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</si>
  <si>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</si>
  <si>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</si>
  <si>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</si>
  <si>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</si>
  <si>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</si>
  <si>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</si>
  <si>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</si>
  <si>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</si>
  <si>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</si>
  <si>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</si>
  <si>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</si>
  <si>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</si>
  <si>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</si>
  <si>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</si>
  <si>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</si>
  <si>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</si>
  <si>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</si>
  <si>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</si>
  <si>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</si>
  <si>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</si>
  <si>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</si>
  <si>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</si>
  <si>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</si>
  <si>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</si>
  <si>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</si>
  <si>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</si>
  <si>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</si>
  <si>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</si>
  <si>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</si>
  <si>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</si>
  <si>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</si>
  <si>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</si>
  <si>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</si>
  <si>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</si>
  <si>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</si>
  <si>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</si>
  <si>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</si>
  <si>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</si>
  <si>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</si>
  <si>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</si>
  <si>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</si>
  <si>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</si>
  <si>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</si>
  <si>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</si>
  <si>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</si>
  <si>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</si>
  <si>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</si>
  <si>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</si>
  <si>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</si>
  <si>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</si>
  <si>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</si>
  <si>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</si>
  <si>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</si>
  <si>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</si>
  <si>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</si>
  <si>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</si>
  <si>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</si>
  <si>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</si>
  <si>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</si>
  <si>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</si>
  <si>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</si>
  <si>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</si>
  <si>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</si>
  <si>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</si>
  <si>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</si>
  <si>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</si>
  <si>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</si>
  <si>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</si>
  <si>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</si>
  <si>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</si>
  <si>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</si>
  <si>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</si>
  <si>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</si>
  <si>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</si>
  <si>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</si>
  <si>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</si>
  <si>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</si>
  <si>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</si>
  <si>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</si>
  <si>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</si>
  <si>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</si>
  <si>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</si>
  <si>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</si>
  <si>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</si>
  <si>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</si>
  <si>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</si>
  <si>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</si>
  <si>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</si>
  <si>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</si>
  <si>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</si>
  <si>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</si>
  <si>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</si>
  <si>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</si>
  <si>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</si>
  <si>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</si>
  <si>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</si>
  <si>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</si>
  <si>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</si>
  <si>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</si>
  <si>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</si>
  <si>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</si>
  <si>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</si>
  <si>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</si>
  <si>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</si>
  <si>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</si>
  <si>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</si>
  <si>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</si>
  <si>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</si>
  <si>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</si>
  <si>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</si>
  <si>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</si>
  <si>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</si>
  <si>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</si>
  <si>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</si>
  <si>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</si>
  <si>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</si>
  <si>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</si>
  <si>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</si>
  <si>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</si>
  <si>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</si>
  <si>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</si>
  <si>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</si>
  <si>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</si>
  <si>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</si>
  <si>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</si>
  <si>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</si>
  <si>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</si>
  <si>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</si>
  <si>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</si>
  <si>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</si>
  <si>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</si>
  <si>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</si>
  <si>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</si>
  <si>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</si>
  <si>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</si>
  <si>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</si>
  <si>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</si>
  <si>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</si>
  <si>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</si>
  <si>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</si>
  <si>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</si>
  <si>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</si>
  <si>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</si>
  <si>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</si>
  <si>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</si>
  <si>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</si>
  <si>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</si>
  <si>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</si>
  <si>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</si>
  <si>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</si>
  <si>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</si>
  <si>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</si>
  <si>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</si>
  <si>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</si>
  <si>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</si>
  <si>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</si>
  <si>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</si>
  <si>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</si>
  <si>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</si>
  <si>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</si>
  <si>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</si>
  <si>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</si>
  <si>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</si>
  <si>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</si>
  <si>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</si>
  <si>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</si>
  <si>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</si>
  <si>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</si>
  <si>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</si>
  <si>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</si>
  <si>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</si>
  <si>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</si>
  <si>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</si>
  <si>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</si>
  <si>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</si>
  <si>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</si>
  <si>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</si>
  <si>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</si>
  <si>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</si>
  <si>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</si>
  <si>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</si>
  <si>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</si>
  <si>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</si>
  <si>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</si>
  <si>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</si>
  <si>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</si>
  <si>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</si>
  <si>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</si>
  <si>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</si>
  <si>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</si>
  <si>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</si>
  <si>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</si>
  <si>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</si>
  <si>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</si>
  <si>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</si>
  <si>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</si>
  <si>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</si>
  <si>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</si>
  <si>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</si>
  <si>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</si>
  <si>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</si>
  <si>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</si>
  <si>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</si>
  <si>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</si>
  <si>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</si>
  <si>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</si>
  <si>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</si>
  <si>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</si>
  <si>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</si>
  <si>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</si>
  <si>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</si>
  <si>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</si>
  <si>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</si>
  <si>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</si>
  <si>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</si>
  <si>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</si>
  <si>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</si>
  <si>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</si>
  <si>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</si>
  <si>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</si>
  <si>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</si>
  <si>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</si>
  <si>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</si>
  <si>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</si>
  <si>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</si>
  <si>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</si>
  <si>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</si>
  <si>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</si>
  <si>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</si>
  <si>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</si>
  <si>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</si>
  <si>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</si>
  <si>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</si>
  <si>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</si>
  <si>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</si>
  <si>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</si>
  <si>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</si>
  <si>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</si>
  <si>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</si>
  <si>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</si>
  <si>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</si>
  <si>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</si>
  <si>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</si>
  <si>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</si>
  <si>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</si>
  <si>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</si>
  <si>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</si>
  <si>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</si>
  <si>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</si>
  <si>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</si>
  <si>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</si>
  <si>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</si>
  <si>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</si>
  <si>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</si>
  <si>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</si>
  <si>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</si>
  <si>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</si>
  <si>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</si>
  <si>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</si>
  <si>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</si>
  <si>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</si>
  <si>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</si>
  <si>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</si>
  <si>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</si>
  <si>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</si>
  <si>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</si>
  <si>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</si>
  <si>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</si>
  <si>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</si>
  <si>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</si>
  <si>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</si>
  <si>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</si>
  <si>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</si>
  <si>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</si>
  <si>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</si>
  <si>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</si>
  <si>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</si>
  <si>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</si>
  <si>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</si>
  <si>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</si>
  <si>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</si>
  <si>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</si>
  <si>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</si>
  <si>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</si>
  <si>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</si>
  <si>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</si>
  <si>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</si>
  <si>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</si>
  <si>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</si>
  <si>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</si>
  <si>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</si>
  <si>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</si>
  <si>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</si>
  <si>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</si>
  <si>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</si>
  <si>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</si>
  <si>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</si>
  <si>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</si>
  <si>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</si>
  <si>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</si>
  <si>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</si>
  <si>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</si>
  <si>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</si>
  <si>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</si>
  <si>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</si>
  <si>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</si>
  <si>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</si>
  <si>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</si>
  <si>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</si>
  <si>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</si>
  <si>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</si>
  <si>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</si>
  <si>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</si>
  <si>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</si>
  <si>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</si>
  <si>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</si>
  <si>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</si>
  <si>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</si>
  <si>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</si>
  <si>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</si>
  <si>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</si>
  <si>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</si>
  <si>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</si>
  <si>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</si>
  <si>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</si>
  <si>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</si>
  <si>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</si>
  <si>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</si>
  <si>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</si>
  <si>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</si>
  <si>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</si>
  <si>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</si>
  <si>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</si>
  <si>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</si>
  <si>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</si>
  <si>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</si>
  <si>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</si>
  <si>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</si>
  <si>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</si>
  <si>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</si>
  <si>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</si>
  <si>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</si>
  <si>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</si>
  <si>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</si>
  <si>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</si>
  <si>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</si>
  <si>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</si>
  <si>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</si>
  <si>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</si>
  <si>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</si>
  <si>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</si>
  <si>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</si>
  <si>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</si>
  <si>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</si>
  <si>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</si>
  <si>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</si>
  <si>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</si>
  <si>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</si>
  <si>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</si>
  <si>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</si>
  <si>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</si>
  <si>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</si>
  <si>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</si>
  <si>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</si>
  <si>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</si>
  <si>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</si>
  <si>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</si>
  <si>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</si>
  <si>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</si>
  <si>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</si>
  <si>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</si>
  <si>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</si>
  <si>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</si>
  <si>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</si>
  <si>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</si>
  <si>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</si>
  <si>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</si>
  <si>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</si>
  <si>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</si>
  <si>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</si>
  <si>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</si>
  <si>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</si>
  <si>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</si>
  <si>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</si>
  <si>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</si>
  <si>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</si>
  <si>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</si>
  <si>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</si>
  <si>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</si>
  <si>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</si>
  <si>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</si>
  <si>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</si>
  <si>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</si>
  <si>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</si>
  <si>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</si>
  <si>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</si>
  <si>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</si>
  <si>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</si>
  <si>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</si>
  <si>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</si>
  <si>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</si>
  <si>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</si>
  <si>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</si>
  <si>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</si>
  <si>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</si>
  <si>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</si>
  <si>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</si>
  <si>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</si>
  <si>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</si>
  <si>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</si>
  <si>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</si>
  <si>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</si>
  <si>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</si>
  <si>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</si>
  <si>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</si>
  <si>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</si>
  <si>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</si>
  <si>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</si>
  <si>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</si>
  <si>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</si>
  <si>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</si>
  <si>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</si>
  <si>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</si>
  <si>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</si>
  <si>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</si>
  <si>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</si>
  <si>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</si>
  <si>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</si>
  <si>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</si>
  <si>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</si>
  <si>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</si>
  <si>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</si>
  <si>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</si>
  <si>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</si>
  <si>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</si>
  <si>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</si>
  <si>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</si>
  <si>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</si>
  <si>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</si>
  <si>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</si>
  <si>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</si>
  <si>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</si>
  <si>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</si>
  <si>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</si>
  <si>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</si>
  <si>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</si>
  <si>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</si>
  <si>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</si>
  <si>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</si>
  <si>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</si>
  <si>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</si>
  <si>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</si>
  <si>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</si>
  <si>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</si>
  <si>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</si>
  <si>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</si>
  <si>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</si>
  <si>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</si>
  <si>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</si>
  <si>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</si>
  <si>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</si>
  <si>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</si>
  <si>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</si>
  <si>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</si>
  <si>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</si>
  <si>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</si>
  <si>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</si>
  <si>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</si>
  <si>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</si>
  <si>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</si>
  <si>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</si>
  <si>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</si>
  <si>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</si>
  <si>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</si>
  <si>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</si>
  <si>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</si>
  <si>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</si>
  <si>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</si>
  <si>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</si>
  <si>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</si>
  <si>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</si>
  <si>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</si>
  <si>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</si>
  <si>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</si>
  <si>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</si>
  <si>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</si>
  <si>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</si>
  <si>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</si>
  <si>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</si>
  <si>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</si>
  <si>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</si>
  <si>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</si>
  <si>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</si>
  <si>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</si>
  <si>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</si>
  <si>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</si>
  <si>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</si>
  <si>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</si>
  <si>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</si>
  <si>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</si>
  <si>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</si>
  <si>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</si>
  <si>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</si>
  <si>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</si>
  <si>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</si>
  <si>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</si>
  <si>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</si>
  <si>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</si>
  <si>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</si>
  <si>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</si>
  <si>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</si>
  <si>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</si>
  <si>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</si>
  <si>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</si>
  <si>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</si>
  <si>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</si>
  <si>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</si>
  <si>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</si>
  <si>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</si>
  <si>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</si>
  <si>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</si>
  <si>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</si>
  <si>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</si>
  <si>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</si>
  <si>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</si>
  <si>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</si>
  <si>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</si>
  <si>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</si>
  <si>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</si>
  <si>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</si>
  <si>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</si>
  <si>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</si>
  <si>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</si>
  <si>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</si>
  <si>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</si>
  <si>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</si>
  <si>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</si>
  <si>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</si>
  <si>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</si>
  <si>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</si>
  <si>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</si>
  <si>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</si>
  <si>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</si>
  <si>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</si>
  <si>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</si>
  <si>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</si>
  <si>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</si>
  <si>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</si>
  <si>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</si>
  <si>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</si>
  <si>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</si>
  <si>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</si>
  <si>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</si>
  <si>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</si>
  <si>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</si>
  <si>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</si>
  <si>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</si>
  <si>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</si>
  <si>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</si>
  <si>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</si>
  <si>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</si>
  <si>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</si>
  <si>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</si>
  <si>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</si>
  <si>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</si>
  <si>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</si>
  <si>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</si>
  <si>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</si>
  <si>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</si>
  <si>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</si>
  <si>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</si>
  <si>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</si>
  <si>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</si>
  <si>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</si>
  <si>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</si>
  <si>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</si>
  <si>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</si>
  <si>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</si>
  <si>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</si>
  <si>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</si>
  <si>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</si>
  <si>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</si>
  <si>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</si>
  <si>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</si>
  <si>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</si>
  <si>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</si>
  <si>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</si>
  <si>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</si>
  <si>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</si>
  <si>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</si>
  <si>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</si>
  <si>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</si>
  <si>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</si>
  <si>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</si>
  <si>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</si>
  <si>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</si>
  <si>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</si>
  <si>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</si>
  <si>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</si>
  <si>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</si>
  <si>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</si>
  <si>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</si>
  <si>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</si>
  <si>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</si>
  <si>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</si>
  <si>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</si>
  <si>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</si>
  <si>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</si>
  <si>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</si>
  <si>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</si>
  <si>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</si>
  <si>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</si>
  <si>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</si>
  <si>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</si>
  <si>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</si>
  <si>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</si>
  <si>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</si>
  <si>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</si>
  <si>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</si>
  <si>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</si>
  <si>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</si>
  <si>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</si>
  <si>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</si>
  <si>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</si>
  <si>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</si>
  <si>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</si>
  <si>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</si>
  <si>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</si>
  <si>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</si>
  <si>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</si>
  <si>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</si>
  <si>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</si>
  <si>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</si>
  <si>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</si>
  <si>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</si>
  <si>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</si>
  <si>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</si>
  <si>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</si>
  <si>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</si>
  <si>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</si>
  <si>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</si>
  <si>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</si>
  <si>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</si>
  <si>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</si>
  <si>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</si>
  <si>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</si>
  <si>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</si>
  <si>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</si>
  <si>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</si>
  <si>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</si>
  <si>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</si>
  <si>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</si>
  <si>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</si>
  <si>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</si>
  <si>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</si>
  <si>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</si>
  <si>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</si>
  <si>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</si>
  <si>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</si>
  <si>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</si>
  <si>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</si>
  <si>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</si>
  <si>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</si>
  <si>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</si>
  <si>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</si>
  <si>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</si>
  <si>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</si>
  <si>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</si>
  <si>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</si>
  <si>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</si>
  <si>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</si>
  <si>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</si>
  <si>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</si>
  <si>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</si>
  <si>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</si>
  <si>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</si>
  <si>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</si>
  <si>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</si>
  <si>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</si>
  <si>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</si>
  <si>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</si>
  <si>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</si>
  <si>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</si>
  <si>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</si>
  <si>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</si>
  <si>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</si>
  <si>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</si>
  <si>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</si>
  <si>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</si>
  <si>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</si>
  <si>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</si>
  <si>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</si>
  <si>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</si>
  <si>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</si>
  <si>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</si>
  <si>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</si>
  <si>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</si>
  <si>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</si>
  <si>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</si>
  <si>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</si>
  <si>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</si>
  <si>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</si>
  <si>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</si>
  <si>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</si>
  <si>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</si>
  <si>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</si>
  <si>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</si>
  <si>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</si>
  <si>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</si>
  <si>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</si>
  <si>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</si>
  <si>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</si>
  <si>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</si>
  <si>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</si>
  <si>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</si>
  <si>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</si>
  <si>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</si>
  <si>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</si>
  <si>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</si>
  <si>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</si>
  <si>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</si>
  <si>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</si>
  <si>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</si>
  <si>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</si>
  <si>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</si>
  <si>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</si>
  <si>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</si>
  <si>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</si>
  <si>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</si>
  <si>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</si>
  <si>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</si>
  <si>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</si>
  <si>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</si>
  <si>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</si>
  <si>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</si>
  <si>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</si>
  <si>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</si>
  <si>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</si>
  <si>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</si>
  <si>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</si>
  <si>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</si>
  <si>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</si>
  <si>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</si>
  <si>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</si>
  <si>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</si>
  <si>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</si>
  <si>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</si>
  <si>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</si>
  <si>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</si>
  <si>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</si>
  <si>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</si>
  <si>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</si>
  <si>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</si>
  <si>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</si>
  <si>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</si>
  <si>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</si>
  <si>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</si>
  <si>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</si>
  <si>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</si>
  <si>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</si>
  <si>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</si>
  <si>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</si>
  <si>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</si>
  <si>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</si>
  <si>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</si>
  <si>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</si>
  <si>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</si>
  <si>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</si>
  <si>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</si>
  <si>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</si>
  <si>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</si>
  <si>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</si>
  <si>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</si>
  <si>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</si>
  <si>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</si>
  <si>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</si>
  <si>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</si>
  <si>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</si>
  <si>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</si>
  <si>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</si>
  <si>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</si>
  <si>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</si>
  <si>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</si>
  <si>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</si>
  <si>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</si>
  <si>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</si>
  <si>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</si>
  <si>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</si>
  <si>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</si>
  <si>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</si>
  <si>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</si>
  <si>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</si>
  <si>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</si>
  <si>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</si>
  <si>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</si>
  <si>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</si>
  <si>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</si>
  <si>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</si>
  <si>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</si>
  <si>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</si>
  <si>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</si>
  <si>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</si>
  <si>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</si>
  <si>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</si>
  <si>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</si>
  <si>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</si>
  <si>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</si>
  <si>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</si>
  <si>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</si>
  <si>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</si>
  <si>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</si>
  <si>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</si>
  <si>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</si>
  <si>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</si>
  <si>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</si>
  <si>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</si>
  <si>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</si>
  <si>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</si>
  <si>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</si>
  <si>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</si>
  <si>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</si>
  <si>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</si>
  <si>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</si>
  <si>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</si>
  <si>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</si>
  <si>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</si>
  <si>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</si>
  <si>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</si>
  <si>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</si>
  <si>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</si>
  <si>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</si>
  <si>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</si>
  <si>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</si>
  <si>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</si>
  <si>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</si>
  <si>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</si>
  <si>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</si>
  <si>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</si>
  <si>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</si>
  <si>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</si>
  <si>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</si>
  <si>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</si>
  <si>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</si>
  <si>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</si>
  <si>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</si>
  <si>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</si>
  <si>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</si>
  <si>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</si>
  <si>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</si>
  <si>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</si>
  <si>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</si>
  <si>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</si>
  <si>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</si>
  <si>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</si>
  <si>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</si>
  <si>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</si>
  <si>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</si>
  <si>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</si>
  <si>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</si>
  <si>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</si>
  <si>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</si>
  <si>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</si>
  <si>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</si>
  <si>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</si>
  <si>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</si>
  <si>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</si>
  <si>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</si>
  <si>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</si>
  <si>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</si>
  <si>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</si>
  <si>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</si>
  <si>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</si>
  <si>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</si>
  <si>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</si>
  <si>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</si>
  <si>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</si>
  <si>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</si>
  <si>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</si>
  <si>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</si>
  <si>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</si>
  <si>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</si>
  <si>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</si>
  <si>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</si>
  <si>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</si>
  <si>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</si>
  <si>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</si>
  <si>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</si>
  <si>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</si>
  <si>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</si>
  <si>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</si>
  <si>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</si>
  <si>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</si>
  <si>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</si>
  <si>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</si>
  <si>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</si>
  <si>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</si>
  <si>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</si>
  <si>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</si>
  <si>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</si>
  <si>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</si>
  <si>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</si>
  <si>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</si>
  <si>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</si>
  <si>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</si>
  <si>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</si>
  <si>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</si>
  <si>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</si>
  <si>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</si>
  <si>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</si>
  <si>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</si>
  <si>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</si>
  <si>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</si>
  <si>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</si>
  <si>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</si>
  <si>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</si>
  <si>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</si>
  <si>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</si>
  <si>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</si>
  <si>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</si>
  <si>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</si>
  <si>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</si>
  <si>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</si>
  <si>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</si>
  <si>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</si>
  <si>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</si>
  <si>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</si>
  <si>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</si>
  <si>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</si>
  <si>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</si>
  <si>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</si>
  <si>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</si>
  <si>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</si>
  <si>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</si>
  <si>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</si>
  <si>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</si>
  <si>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</si>
  <si>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</si>
  <si>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</si>
  <si>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</si>
  <si>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</si>
  <si>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</si>
  <si>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</si>
  <si>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</si>
  <si>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</si>
  <si>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</si>
  <si>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</si>
  <si>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</si>
  <si>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</si>
  <si>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</si>
  <si>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</si>
  <si>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</si>
  <si>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</si>
  <si>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</si>
  <si>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</si>
  <si>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</si>
  <si>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</si>
  <si>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</si>
  <si>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</si>
  <si>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</si>
  <si>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</si>
  <si>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</si>
  <si>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</si>
  <si>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</si>
  <si>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</si>
  <si>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</si>
  <si>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</si>
  <si>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</si>
  <si>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</si>
  <si>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</si>
  <si>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</si>
  <si>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</si>
  <si>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</si>
  <si>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</si>
  <si>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</si>
  <si>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</si>
  <si>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</si>
  <si>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</si>
  <si>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</si>
  <si>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</si>
  <si>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</si>
  <si>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</si>
  <si>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</si>
  <si>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</si>
  <si>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</si>
  <si>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</si>
  <si>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</si>
  <si>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</si>
  <si>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</si>
  <si>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</si>
  <si>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</si>
  <si>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</si>
  <si>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</si>
  <si>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</si>
  <si>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</si>
  <si>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</si>
  <si>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</si>
  <si>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</si>
  <si>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</si>
  <si>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</si>
  <si>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</si>
  <si>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</si>
  <si>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</si>
  <si>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</si>
  <si>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</si>
  <si>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</si>
  <si>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</si>
  <si>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</si>
  <si>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</si>
  <si>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</si>
  <si>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</si>
  <si>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</si>
  <si>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</si>
  <si>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</si>
  <si>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</si>
  <si>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</si>
  <si>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</si>
  <si>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</si>
  <si>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</si>
  <si>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</si>
  <si>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</si>
  <si>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</si>
  <si>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</si>
  <si>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</si>
  <si>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</si>
  <si>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</si>
  <si>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</si>
  <si>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</si>
  <si>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</si>
  <si>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</si>
  <si>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</si>
  <si>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</si>
  <si>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</si>
  <si>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</si>
  <si>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</si>
  <si>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</si>
  <si>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</si>
  <si>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</si>
  <si>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</si>
  <si>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</si>
  <si>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</si>
  <si>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</si>
  <si>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</si>
  <si>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</si>
  <si>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</si>
  <si>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</si>
  <si>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</si>
  <si>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</si>
  <si>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</si>
  <si>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</si>
  <si>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</si>
  <si>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</si>
  <si>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</si>
  <si>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</si>
  <si>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</si>
  <si>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</si>
  <si>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</si>
  <si>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</si>
  <si>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</si>
  <si>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</si>
  <si>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</si>
  <si>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</si>
  <si>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</si>
  <si>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</si>
  <si>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</si>
  <si>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</si>
  <si>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</si>
  <si>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</si>
  <si>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</si>
  <si>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</si>
  <si>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</si>
  <si>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</si>
  <si>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</si>
  <si>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</si>
  <si>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</si>
  <si>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</si>
  <si>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</si>
  <si>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</si>
  <si>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</si>
  <si>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</si>
  <si>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</si>
  <si>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</si>
  <si>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</si>
  <si>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</si>
  <si>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</si>
  <si>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</si>
  <si>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</si>
  <si>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</si>
  <si>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</si>
  <si>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</si>
  <si>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</si>
  <si>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</si>
  <si>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</si>
  <si>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</si>
  <si>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</si>
  <si>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</si>
  <si>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</si>
  <si>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</si>
  <si>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</si>
  <si>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</si>
  <si>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</si>
  <si>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</si>
  <si>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</si>
  <si>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</si>
  <si>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</si>
  <si>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</si>
  <si>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</si>
  <si>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</si>
  <si>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</si>
  <si>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</si>
  <si>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</si>
  <si>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</si>
  <si>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</si>
  <si>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</si>
  <si>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</si>
  <si>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</si>
  <si>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</si>
  <si>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</si>
  <si>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</si>
  <si>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</si>
  <si>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</si>
  <si>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</si>
  <si>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</si>
  <si>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</si>
  <si>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</si>
  <si>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</si>
  <si>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</si>
  <si>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</si>
  <si>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</si>
  <si>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</si>
  <si>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</si>
  <si>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</si>
  <si>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</si>
  <si>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</si>
  <si>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</si>
  <si>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</si>
  <si>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</si>
  <si>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</si>
  <si>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</si>
  <si>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</si>
  <si>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</si>
  <si>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</si>
  <si>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</si>
  <si>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</si>
  <si>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</si>
  <si>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</si>
  <si>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</si>
  <si>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</si>
  <si>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</si>
  <si>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</si>
  <si>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</si>
  <si>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</si>
  <si>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</si>
  <si>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</si>
  <si>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</si>
  <si>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</si>
  <si>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</si>
  <si>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</si>
  <si>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</si>
  <si>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</si>
  <si>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</si>
  <si>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</si>
  <si>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</si>
  <si>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</si>
  <si>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</si>
  <si>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</si>
  <si>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</si>
  <si>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</si>
  <si>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</si>
  <si>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</si>
  <si>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</si>
  <si>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</si>
  <si>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</si>
  <si>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</si>
  <si>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</si>
  <si>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</si>
  <si>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</si>
  <si>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</si>
  <si>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</si>
  <si>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</si>
  <si>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</si>
  <si>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</si>
  <si>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</si>
  <si>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</si>
  <si>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</si>
  <si>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</si>
  <si>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</si>
  <si>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</si>
  <si>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</si>
  <si>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</si>
  <si>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</si>
  <si>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</si>
  <si>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</si>
  <si>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</si>
  <si>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</si>
  <si>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</si>
  <si>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</si>
  <si>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</si>
  <si>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</si>
  <si>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</si>
  <si>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</si>
  <si>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</si>
  <si>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</si>
  <si>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</si>
  <si>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</si>
  <si>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</si>
  <si>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</si>
  <si>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</si>
  <si>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</si>
  <si>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</si>
  <si>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</si>
  <si>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</si>
  <si>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</si>
  <si>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</si>
  <si>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</si>
  <si>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</si>
  <si>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</si>
  <si>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</si>
  <si>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</si>
  <si>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</si>
  <si>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</si>
  <si>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</si>
  <si>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</si>
  <si>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</si>
  <si>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</si>
  <si>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</si>
  <si>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</si>
  <si>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</si>
  <si>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</si>
  <si>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</si>
  <si>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</si>
  <si>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</si>
  <si>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</si>
  <si>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</si>
  <si>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</si>
  <si>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</si>
  <si>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</si>
  <si>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</si>
  <si>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</si>
  <si>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</si>
  <si>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</si>
  <si>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</si>
  <si>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</si>
  <si>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</si>
  <si>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</si>
  <si>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</si>
  <si>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</si>
  <si>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</si>
  <si>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</si>
  <si>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</si>
  <si>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</si>
  <si>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</si>
  <si>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</si>
  <si>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</si>
  <si>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</si>
  <si>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</si>
  <si>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</si>
  <si>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</si>
  <si>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</si>
  <si>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</si>
  <si>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</si>
  <si>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</si>
  <si>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</si>
  <si>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</si>
  <si>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</si>
  <si>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</si>
  <si>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</si>
  <si>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</si>
  <si>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</si>
  <si>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</si>
  <si>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</si>
  <si>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</si>
  <si>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</si>
  <si>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</si>
  <si>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</si>
  <si>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</si>
  <si>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</si>
  <si>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</si>
  <si>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</si>
  <si>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</si>
  <si>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</si>
  <si>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</si>
  <si>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</si>
  <si>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</si>
  <si>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</si>
  <si>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</si>
  <si>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</si>
  <si>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</si>
  <si>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</si>
  <si>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</si>
  <si>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</si>
  <si>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</si>
  <si>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</si>
  <si>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</si>
  <si>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</si>
  <si>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</si>
  <si>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</si>
  <si>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</si>
  <si>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</si>
  <si>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</si>
  <si>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</si>
  <si>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</si>
  <si>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</si>
  <si>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</si>
  <si>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</si>
  <si>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</si>
  <si>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</si>
  <si>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</si>
  <si>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</si>
  <si>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</si>
  <si>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</si>
  <si>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</si>
  <si>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</si>
  <si>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</si>
  <si>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</si>
  <si>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</si>
  <si>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</si>
  <si>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</si>
  <si>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</si>
  <si>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</si>
  <si>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</si>
  <si>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</si>
  <si>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</si>
  <si>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</si>
  <si>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</si>
  <si>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</si>
  <si>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</si>
  <si>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</si>
  <si>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</si>
  <si>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</si>
  <si>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</si>
  <si>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</si>
  <si>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</si>
  <si>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</si>
  <si>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</si>
  <si>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</si>
  <si>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</si>
  <si>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</si>
  <si>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</si>
  <si>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</si>
  <si>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</si>
  <si>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</si>
  <si>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</si>
  <si>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</si>
  <si>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</si>
  <si>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</si>
  <si>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</si>
  <si>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</si>
  <si>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</si>
  <si>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</si>
  <si>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</si>
  <si>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</si>
  <si>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</si>
  <si>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</si>
  <si>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</si>
  <si>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</si>
  <si>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</si>
  <si>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</si>
  <si>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</si>
  <si>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</si>
  <si>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</si>
  <si>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</si>
  <si>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</si>
  <si>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</si>
  <si>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</si>
  <si>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</si>
  <si>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</si>
  <si>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</si>
  <si>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</si>
  <si>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</si>
  <si>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</si>
  <si>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</si>
  <si>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</si>
  <si>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</si>
  <si>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</si>
  <si>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</si>
  <si>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</si>
  <si>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</si>
  <si>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</si>
  <si>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</si>
  <si>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</si>
  <si>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</si>
  <si>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</si>
  <si>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</si>
  <si>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</si>
  <si>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</si>
  <si>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</si>
  <si>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</si>
  <si>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</si>
  <si>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</si>
  <si>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</si>
  <si>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</si>
  <si>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</si>
  <si>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</si>
  <si>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</si>
  <si>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</si>
  <si>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</si>
  <si>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</si>
  <si>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</si>
  <si>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</si>
  <si>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</si>
  <si>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</si>
  <si>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</si>
  <si>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</si>
  <si>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</si>
  <si>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</si>
  <si>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</si>
  <si>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</si>
  <si>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</si>
  <si>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</si>
  <si>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</si>
  <si>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</si>
  <si>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</si>
  <si>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</si>
  <si>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</si>
  <si>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</si>
  <si>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</si>
  <si>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</si>
  <si>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</si>
  <si>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</si>
  <si>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</si>
  <si>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</si>
  <si>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</si>
  <si>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</si>
  <si>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</si>
  <si>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</si>
  <si>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</si>
  <si>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</si>
  <si>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</si>
  <si>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</si>
  <si>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</si>
  <si>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</si>
  <si>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</si>
  <si>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</si>
  <si>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</si>
  <si>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</si>
  <si>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</si>
  <si>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</si>
  <si>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</si>
  <si>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</si>
  <si>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</si>
  <si>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</si>
  <si>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</si>
  <si>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</si>
  <si>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</si>
  <si>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</si>
  <si>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</si>
  <si>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</si>
  <si>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</si>
  <si>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</si>
  <si>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</si>
  <si>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</si>
  <si>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</si>
  <si>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</si>
  <si>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</si>
  <si>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</si>
  <si>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</si>
  <si>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</si>
  <si>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</si>
  <si>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</si>
  <si>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</si>
  <si>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</si>
  <si>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</si>
  <si>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</si>
  <si>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</si>
  <si>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</si>
  <si>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</si>
  <si>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</si>
  <si>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</si>
  <si>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</si>
  <si>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</si>
  <si>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</si>
  <si>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</si>
  <si>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</si>
  <si>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</si>
  <si>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</si>
  <si>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</si>
  <si>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</si>
  <si>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</si>
  <si>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</si>
  <si>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</si>
  <si>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</si>
  <si>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</si>
  <si>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</si>
  <si>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</si>
  <si>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</si>
  <si>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</si>
  <si>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</si>
  <si>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</si>
  <si>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</si>
  <si>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</si>
  <si>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</si>
  <si>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</si>
  <si>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</si>
  <si>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</si>
  <si>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</si>
  <si>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</si>
  <si>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</si>
  <si>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</si>
  <si>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</si>
  <si>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</si>
  <si>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</si>
  <si>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</si>
  <si>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</si>
  <si>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</si>
  <si>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</si>
  <si>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</si>
  <si>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</si>
  <si>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</si>
  <si>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</si>
  <si>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</si>
  <si>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</si>
  <si>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</si>
  <si>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</si>
  <si>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</si>
  <si>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</si>
  <si>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</si>
  <si>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</si>
  <si>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</si>
  <si>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</si>
  <si>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</si>
  <si>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</si>
  <si>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</si>
  <si>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</si>
  <si>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</si>
  <si>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</si>
  <si>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</si>
  <si>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</si>
  <si>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</si>
  <si>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</si>
  <si>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</si>
  <si>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</si>
  <si>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</si>
  <si>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</si>
  <si>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</si>
  <si>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</si>
  <si>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</si>
  <si>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</si>
  <si>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</si>
  <si>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</si>
  <si>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</si>
  <si>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</si>
  <si>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</si>
  <si>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</si>
  <si>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</si>
  <si>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</si>
  <si>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</si>
  <si>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</si>
  <si>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</si>
  <si>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</si>
  <si>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</si>
  <si>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</si>
  <si>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</si>
  <si>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</si>
  <si>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</si>
  <si>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</si>
  <si>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</si>
  <si>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</si>
  <si>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</si>
  <si>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</si>
  <si>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</si>
  <si>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</si>
  <si>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</si>
  <si>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</si>
  <si>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</si>
  <si>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</si>
  <si>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</si>
  <si>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</si>
  <si>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</si>
  <si>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</si>
  <si>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</si>
  <si>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</si>
  <si>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</si>
  <si>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</si>
  <si>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</si>
  <si>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</si>
  <si>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</si>
  <si>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</si>
  <si>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</si>
  <si>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</si>
  <si>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</si>
  <si>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</si>
  <si>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</si>
  <si>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</si>
  <si>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</si>
  <si>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</si>
  <si>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</si>
  <si>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</si>
  <si>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</si>
  <si>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</si>
  <si>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</si>
  <si>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</si>
  <si>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</si>
  <si>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</si>
  <si>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</si>
  <si>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</si>
  <si>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</si>
  <si>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</si>
  <si>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</si>
  <si>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</si>
  <si>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</si>
  <si>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</si>
  <si>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</si>
  <si>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</si>
  <si>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</si>
  <si>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</si>
  <si>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</si>
  <si>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</si>
  <si>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</si>
  <si>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</si>
  <si>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</si>
  <si>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</si>
  <si>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</si>
  <si>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</si>
  <si>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</si>
  <si>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</si>
  <si>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</si>
  <si>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</si>
  <si>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</si>
  <si>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</si>
  <si>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</si>
  <si>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</si>
  <si>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</si>
  <si>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</si>
  <si>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</si>
  <si>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</si>
  <si>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</si>
  <si>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</si>
  <si>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</si>
  <si>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</si>
  <si>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</si>
  <si>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</si>
  <si>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</si>
  <si>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</si>
  <si>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</si>
  <si>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</si>
  <si>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</si>
  <si>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</si>
  <si>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</si>
  <si>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</si>
  <si>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</si>
  <si>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</si>
  <si>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</si>
  <si>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</si>
  <si>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</si>
  <si>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</si>
  <si>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</si>
  <si>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</si>
  <si>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</si>
  <si>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</si>
  <si>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</si>
  <si>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</si>
  <si>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</si>
  <si>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</si>
  <si>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</si>
  <si>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</si>
  <si>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</si>
  <si>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</si>
  <si>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</si>
  <si>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</si>
  <si>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</si>
  <si>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</si>
  <si>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</si>
  <si>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</si>
  <si>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</si>
  <si>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</si>
  <si>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</si>
  <si>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</si>
  <si>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</si>
  <si>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</si>
  <si>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</si>
  <si>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</si>
  <si>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</si>
  <si>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</si>
  <si>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</si>
  <si>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</si>
  <si>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</si>
  <si>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</si>
  <si>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</si>
  <si>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</si>
  <si>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</si>
  <si>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</si>
  <si>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</si>
  <si>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</si>
  <si>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</si>
  <si>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</si>
  <si>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</si>
  <si>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</si>
  <si>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</si>
  <si>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</si>
  <si>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</si>
  <si>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</si>
  <si>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</si>
  <si>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</si>
  <si>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</si>
  <si>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</si>
  <si>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</si>
  <si>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</si>
  <si>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</si>
  <si>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</si>
  <si>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</si>
  <si>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</si>
  <si>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</si>
  <si>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</si>
  <si>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</si>
  <si>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</si>
  <si>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</si>
  <si>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</si>
  <si>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</si>
  <si>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</si>
  <si>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</si>
  <si>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</si>
  <si>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</si>
  <si>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</si>
  <si>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</si>
  <si>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</si>
  <si>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</si>
  <si>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</si>
  <si>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</si>
  <si>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</si>
  <si>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</si>
  <si>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</si>
  <si>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</si>
  <si>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</si>
  <si>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</si>
  <si>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</si>
  <si>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</si>
  <si>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</si>
  <si>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</si>
  <si>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</si>
  <si>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</si>
  <si>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</si>
  <si>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</si>
  <si>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</si>
  <si>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</si>
  <si>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</si>
  <si>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</si>
  <si>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</si>
  <si>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</si>
  <si>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</si>
  <si>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</si>
  <si>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</si>
  <si>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</si>
  <si>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</si>
  <si>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</si>
  <si>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</si>
  <si>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</si>
  <si>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</si>
  <si>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</si>
  <si>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</si>
  <si>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</si>
  <si>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</si>
  <si>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</si>
  <si>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</si>
  <si>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</si>
  <si>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</si>
  <si>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</si>
  <si>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</si>
  <si>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</si>
  <si>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</si>
  <si>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</si>
  <si>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</si>
  <si>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</si>
  <si>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</si>
  <si>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</si>
  <si>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</si>
  <si>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</si>
  <si>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</si>
  <si>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</si>
  <si>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</si>
  <si>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</si>
  <si>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</si>
  <si>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</si>
  <si>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</si>
  <si>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</si>
  <si>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</si>
  <si>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</si>
  <si>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</si>
  <si>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</si>
  <si>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</si>
  <si>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</si>
  <si>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</si>
  <si>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</si>
  <si>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</si>
  <si>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</si>
  <si>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</si>
  <si>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</si>
  <si>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</si>
  <si>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</si>
  <si>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</si>
  <si>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</si>
  <si>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</si>
  <si>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</si>
  <si>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</si>
  <si>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</si>
  <si>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</si>
  <si>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</si>
  <si>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</si>
  <si>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</si>
  <si>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</si>
  <si>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</si>
  <si>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</si>
  <si>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</si>
  <si>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</si>
  <si>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</si>
  <si>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</si>
  <si>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</si>
  <si>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</si>
  <si>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</si>
  <si>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</si>
  <si>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</si>
  <si>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</si>
  <si>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</si>
  <si>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</si>
  <si>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</si>
  <si>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</si>
  <si>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</si>
  <si>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</si>
  <si>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</si>
  <si>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</si>
  <si>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</si>
  <si>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</si>
  <si>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</si>
  <si>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</si>
  <si>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</si>
  <si>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</si>
  <si>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</si>
  <si>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</si>
  <si>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</si>
  <si>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</si>
  <si>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</si>
  <si>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</si>
  <si>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</si>
  <si>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</si>
  <si>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</si>
  <si>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</si>
  <si>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</si>
  <si>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</si>
  <si>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</si>
  <si>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</si>
  <si>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</si>
  <si>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</si>
  <si>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</si>
  <si>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</si>
  <si>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</si>
  <si>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</si>
  <si>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</si>
  <si>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</si>
  <si>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</si>
  <si>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</si>
  <si>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</si>
  <si>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</si>
  <si>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</si>
  <si>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</si>
  <si>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</si>
  <si>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</si>
  <si>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</si>
  <si>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</si>
  <si>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</si>
  <si>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</si>
  <si>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</si>
  <si>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</si>
  <si>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</si>
  <si>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</si>
  <si>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</si>
  <si>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</si>
  <si>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</si>
  <si>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</si>
  <si>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</si>
  <si>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</si>
  <si>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</si>
  <si>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</si>
  <si>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</si>
  <si>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</si>
  <si>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</si>
  <si>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</si>
  <si>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</si>
  <si>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</si>
  <si>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</si>
  <si>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</si>
  <si>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</si>
  <si>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</si>
  <si>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</si>
  <si>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</si>
  <si>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</si>
  <si>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</si>
  <si>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</si>
  <si>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</si>
  <si>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</si>
  <si>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</si>
  <si>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</si>
  <si>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</si>
  <si>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</si>
  <si>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</si>
  <si>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</si>
  <si>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</si>
  <si>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</si>
  <si>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</si>
  <si>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</si>
  <si>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</si>
  <si>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</si>
  <si>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</si>
  <si>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</si>
  <si>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</si>
  <si>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</si>
  <si>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</si>
  <si>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</si>
  <si>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</si>
  <si>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</si>
  <si>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</si>
  <si>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</si>
  <si>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</si>
  <si>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</si>
  <si>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</si>
  <si>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</si>
  <si>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</si>
  <si>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</si>
  <si>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</si>
  <si>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</si>
  <si>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</si>
  <si>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</si>
  <si>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</si>
  <si>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</si>
  <si>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</si>
  <si>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</si>
  <si>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</si>
  <si>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</si>
  <si>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</si>
  <si>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</si>
  <si>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</si>
  <si>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</si>
  <si>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</si>
  <si>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</si>
  <si>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</si>
  <si>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</si>
  <si>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</si>
  <si>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</si>
  <si>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</si>
  <si>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</si>
  <si>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</si>
  <si>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</si>
  <si>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</si>
  <si>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</si>
  <si>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</si>
  <si>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</si>
  <si>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</si>
  <si>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</si>
  <si>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</si>
  <si>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</si>
  <si>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</si>
  <si>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</si>
  <si>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</si>
  <si>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</si>
  <si>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</si>
  <si>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</si>
  <si>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</si>
  <si>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</si>
  <si>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</si>
  <si>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</si>
  <si>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</si>
  <si>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</si>
  <si>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</si>
  <si>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</si>
  <si>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</si>
  <si>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</si>
  <si>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</si>
  <si>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</si>
  <si>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</si>
  <si>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</si>
  <si>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</si>
  <si>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</si>
  <si>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</si>
  <si>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</si>
  <si>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</si>
  <si>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</si>
  <si>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</si>
  <si>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</si>
  <si>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</si>
  <si>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</si>
  <si>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</si>
  <si>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</si>
  <si>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</si>
  <si>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</si>
  <si>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</si>
  <si>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</si>
  <si>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</si>
  <si>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</si>
  <si>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</si>
  <si>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</si>
  <si>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</si>
  <si>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</si>
  <si>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</si>
  <si>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</si>
  <si>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</si>
  <si>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</si>
  <si>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</si>
  <si>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</si>
  <si>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</si>
  <si>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</si>
  <si>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</si>
  <si>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</si>
  <si>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</si>
  <si>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</si>
  <si>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</si>
  <si>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</si>
  <si>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</si>
  <si>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</si>
  <si>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</si>
  <si>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</si>
  <si>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</si>
  <si>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</si>
  <si>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</si>
  <si>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</si>
  <si>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</si>
  <si>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</si>
  <si>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</si>
  <si>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</si>
  <si>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</si>
  <si>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</si>
  <si>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</si>
  <si>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</si>
  <si>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</si>
  <si>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</si>
  <si>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</si>
  <si>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</si>
  <si>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</si>
  <si>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</si>
  <si>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</si>
  <si>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</si>
  <si>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</si>
  <si>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</si>
  <si>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</si>
  <si>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</si>
  <si>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</si>
  <si>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</si>
  <si>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</si>
  <si>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</si>
  <si>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</si>
  <si>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</si>
  <si>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</si>
  <si>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</si>
  <si>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</si>
  <si>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</si>
  <si>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</si>
  <si>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</si>
  <si>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</si>
  <si>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</si>
  <si>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</si>
  <si>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</si>
  <si>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</si>
  <si>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</si>
  <si>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</si>
  <si>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</si>
  <si>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</si>
  <si>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</si>
  <si>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</si>
  <si>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</si>
  <si>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</si>
  <si>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</si>
  <si>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</si>
  <si>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</si>
  <si>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</si>
  <si>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</si>
  <si>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</si>
  <si>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</si>
  <si>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</si>
  <si>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</si>
  <si>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</si>
  <si>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</si>
  <si>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</si>
  <si>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</si>
  <si>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</si>
  <si>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</si>
  <si>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</si>
  <si>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</si>
  <si>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</si>
  <si>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</si>
  <si>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</si>
  <si>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</si>
  <si>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</si>
  <si>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</si>
  <si>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</si>
  <si>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</si>
  <si>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</si>
  <si>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</si>
  <si>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</si>
  <si>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</si>
  <si>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</si>
  <si>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</si>
  <si>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</si>
  <si>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</si>
  <si>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</si>
  <si>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</si>
  <si>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</si>
  <si>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</si>
  <si>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</si>
  <si>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</si>
  <si>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</si>
  <si>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</si>
  <si>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</si>
  <si>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</si>
  <si>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</si>
  <si>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</si>
  <si>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</si>
  <si>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</si>
  <si>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</si>
  <si>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</si>
  <si>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</si>
  <si>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</si>
  <si>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</si>
  <si>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</si>
  <si>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</si>
  <si>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</si>
  <si>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</si>
  <si>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</si>
  <si>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</si>
  <si>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</si>
  <si>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</si>
  <si>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</si>
  <si>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</si>
  <si>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</si>
  <si>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</si>
  <si>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</si>
  <si>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</si>
  <si>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</si>
  <si>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</si>
  <si>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</si>
  <si>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</si>
  <si>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</si>
  <si>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</si>
  <si>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</si>
  <si>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</si>
  <si>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</si>
  <si>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</si>
  <si>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</si>
  <si>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</si>
  <si>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</si>
  <si>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</si>
  <si>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</si>
  <si>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</si>
  <si>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</si>
  <si>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</si>
  <si>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</si>
  <si>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</si>
  <si>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</si>
  <si>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</si>
  <si>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</si>
  <si>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</si>
  <si>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</si>
  <si>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</si>
  <si>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</si>
  <si>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</si>
  <si>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</si>
  <si>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</si>
  <si>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</si>
  <si>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</si>
  <si>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</si>
  <si>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</si>
  <si>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</si>
  <si>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</si>
  <si>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</si>
  <si>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</si>
  <si>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</si>
  <si>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</si>
  <si>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</si>
  <si>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</si>
  <si>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</si>
  <si>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</si>
  <si>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</si>
  <si>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</si>
  <si>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</si>
  <si>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</si>
  <si>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</si>
  <si>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</si>
  <si>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</si>
  <si>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</si>
  <si>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</si>
  <si>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</si>
  <si>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</si>
  <si>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</si>
  <si>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</si>
  <si>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</si>
  <si>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</si>
  <si>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</si>
  <si>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</si>
  <si>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</si>
  <si>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</si>
  <si>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</si>
  <si>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</si>
  <si>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</si>
  <si>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</si>
  <si>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</si>
  <si>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</si>
  <si>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</si>
  <si>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</si>
  <si>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</si>
  <si>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</si>
  <si>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</si>
  <si>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</si>
  <si>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</si>
  <si>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</si>
  <si>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</si>
  <si>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</si>
  <si>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</si>
  <si>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</si>
  <si>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</si>
  <si>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</si>
  <si>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</si>
  <si>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</si>
  <si>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</si>
  <si>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</si>
  <si>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</si>
  <si>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</si>
  <si>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</si>
  <si>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</si>
  <si>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</si>
  <si>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</si>
  <si>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</si>
  <si>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</si>
  <si>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</si>
  <si>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</si>
  <si>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</si>
  <si>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</si>
  <si>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</si>
  <si>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</si>
  <si>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</si>
  <si>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</si>
  <si>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</si>
  <si>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</si>
  <si>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</si>
  <si>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</si>
  <si>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</si>
  <si>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</si>
  <si>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</si>
  <si>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</si>
  <si>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</si>
  <si>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</si>
  <si>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</si>
  <si>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</si>
  <si>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</si>
  <si>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</si>
  <si>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</si>
  <si>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</si>
  <si>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</si>
  <si>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</si>
  <si>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</si>
  <si>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</si>
  <si>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</si>
  <si>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</si>
  <si>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</si>
  <si>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</si>
  <si>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</si>
  <si>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</si>
  <si>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</si>
  <si>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</si>
  <si>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</si>
  <si>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</si>
  <si>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</si>
  <si>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</si>
  <si>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</si>
  <si>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</si>
  <si>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</si>
  <si>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</si>
  <si>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</si>
  <si>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</si>
  <si>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</si>
  <si>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</si>
  <si>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</si>
  <si>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</si>
  <si>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</si>
  <si>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</si>
  <si>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</si>
  <si>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</si>
  <si>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</si>
  <si>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</si>
  <si>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</si>
  <si>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</si>
  <si>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</si>
  <si>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</si>
  <si>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</si>
  <si>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</si>
  <si>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</si>
  <si>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</si>
  <si>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</si>
  <si>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</si>
  <si>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</si>
  <si>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</si>
  <si>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</si>
  <si>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</si>
  <si>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</si>
  <si>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</si>
  <si>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</si>
  <si>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</si>
  <si>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</si>
  <si>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</si>
  <si>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</si>
  <si>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</si>
  <si>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</si>
  <si>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</si>
  <si>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</si>
  <si>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</si>
  <si>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</si>
  <si>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</si>
  <si>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</si>
  <si>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</si>
  <si>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</si>
  <si>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</si>
  <si>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</si>
  <si>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</si>
  <si>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</si>
  <si>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</si>
  <si>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</si>
  <si>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</si>
  <si>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</si>
  <si>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</si>
  <si>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</si>
  <si>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</si>
  <si>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</si>
  <si>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</si>
  <si>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</si>
  <si>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</si>
  <si>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</si>
  <si>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</si>
  <si>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</si>
  <si>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</si>
  <si>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</si>
  <si>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</si>
  <si>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</si>
  <si>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</si>
  <si>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</si>
  <si>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</si>
  <si>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</si>
  <si>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</si>
  <si>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</si>
  <si>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</si>
  <si>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</si>
  <si>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</si>
  <si>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</si>
  <si>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</si>
  <si>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</si>
  <si>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</si>
  <si>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</si>
  <si>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</si>
  <si>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</si>
  <si>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</si>
  <si>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</si>
  <si>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</si>
  <si>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</si>
  <si>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</si>
  <si>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</si>
  <si>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</si>
  <si>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</si>
  <si>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</si>
  <si>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</si>
  <si>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</si>
  <si>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</si>
  <si>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</si>
  <si>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</si>
  <si>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</si>
  <si>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</si>
  <si>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</si>
  <si>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</si>
  <si>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</si>
  <si>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</si>
  <si>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</si>
  <si>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</si>
  <si>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</si>
  <si>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</si>
  <si>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</si>
  <si>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</si>
  <si>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</si>
  <si>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</si>
  <si>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</si>
  <si>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</si>
  <si>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</si>
  <si>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</si>
  <si>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</si>
  <si>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</si>
  <si>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</si>
  <si>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</si>
  <si>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</si>
  <si>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</si>
  <si>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</si>
  <si>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</si>
  <si>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</si>
  <si>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</si>
  <si>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</si>
  <si>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</si>
  <si>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</si>
  <si>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</si>
  <si>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</si>
  <si>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</si>
  <si>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</si>
  <si>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</si>
  <si>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</si>
  <si>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</si>
  <si>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</si>
  <si>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</si>
  <si>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</si>
  <si>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</si>
  <si>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</si>
  <si>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</si>
  <si>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</si>
  <si>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</si>
  <si>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</si>
  <si>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</si>
  <si>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</si>
  <si>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</si>
  <si>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</si>
  <si>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</si>
  <si>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</si>
  <si>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</si>
  <si>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</si>
  <si>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</si>
  <si>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</si>
  <si>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</si>
  <si>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</si>
  <si>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</si>
  <si>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</si>
  <si>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</si>
  <si>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</si>
  <si>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</si>
  <si>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</si>
  <si>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</si>
  <si>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</si>
  <si>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</si>
  <si>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</si>
  <si>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</si>
  <si>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</si>
  <si>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</si>
  <si>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</si>
  <si>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</si>
  <si>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</si>
  <si>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</si>
  <si>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</si>
  <si>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</si>
  <si>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</si>
  <si>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</si>
  <si>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</si>
  <si>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</si>
  <si>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</si>
  <si>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</si>
  <si>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</si>
  <si>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</si>
  <si>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</si>
  <si>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</si>
  <si>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</si>
  <si>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</si>
  <si>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</si>
  <si>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</si>
  <si>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</si>
  <si>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</si>
  <si>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</si>
  <si>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</si>
  <si>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</si>
  <si>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</si>
  <si>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</si>
  <si>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</si>
  <si>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</si>
  <si>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</si>
  <si>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</si>
  <si>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</si>
  <si>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</si>
  <si>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</si>
  <si>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</si>
  <si>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</si>
  <si>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</si>
  <si>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</si>
  <si>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</si>
  <si>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</si>
  <si>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</si>
  <si>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</si>
  <si>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</si>
  <si>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</si>
  <si>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</si>
  <si>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</si>
  <si>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</si>
  <si>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</si>
  <si>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</si>
  <si>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</si>
  <si>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</si>
  <si>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</si>
  <si>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</si>
  <si>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</si>
  <si>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</si>
  <si>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</si>
  <si>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</si>
  <si>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</si>
  <si>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</si>
  <si>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</si>
  <si>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</si>
  <si>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</si>
  <si>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</si>
  <si>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</si>
  <si>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</si>
  <si>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</si>
  <si>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</si>
  <si>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</si>
  <si>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</si>
  <si>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</si>
  <si>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</si>
  <si>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</si>
  <si>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</si>
  <si>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</si>
  <si>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</si>
  <si>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</si>
  <si>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</si>
  <si>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</si>
  <si>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</si>
  <si>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</si>
  <si>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</si>
  <si>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</si>
  <si>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</si>
  <si>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</si>
  <si>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</si>
  <si>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</si>
  <si>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</si>
  <si>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</si>
  <si>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</si>
  <si>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</si>
  <si>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</si>
  <si>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</si>
  <si>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</si>
  <si>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</si>
  <si>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</si>
  <si>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</si>
  <si>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</si>
  <si>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</si>
  <si>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</si>
  <si>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</si>
  <si>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</si>
  <si>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</si>
  <si>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</si>
  <si>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</si>
  <si>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</si>
  <si>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</si>
  <si>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</si>
  <si>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</si>
  <si>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</si>
  <si>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</si>
  <si>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</si>
  <si>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</si>
  <si>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</si>
  <si>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</si>
  <si>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</si>
  <si>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</si>
  <si>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</si>
  <si>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</si>
  <si>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</si>
  <si>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</si>
  <si>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</si>
  <si>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</si>
  <si>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</si>
  <si>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</si>
  <si>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</si>
  <si>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</si>
  <si>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</si>
  <si>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</si>
  <si>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</si>
  <si>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</si>
  <si>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</si>
  <si>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</si>
  <si>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</si>
  <si>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</si>
  <si>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</si>
  <si>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</si>
  <si>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</si>
  <si>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</si>
  <si>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</si>
  <si>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</si>
  <si>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</si>
  <si>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</si>
  <si>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</si>
  <si>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</si>
  <si>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</si>
  <si>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</si>
  <si>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</si>
  <si>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</si>
  <si>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</si>
  <si>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</si>
  <si>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</si>
  <si>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</si>
  <si>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</si>
  <si>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</si>
  <si>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</si>
  <si>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</si>
  <si>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</si>
  <si>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</si>
  <si>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</si>
  <si>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</si>
  <si>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</si>
  <si>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</si>
  <si>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</si>
  <si>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</si>
  <si>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</si>
  <si>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</si>
  <si>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</si>
  <si>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</si>
  <si>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</si>
  <si>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</si>
  <si>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</si>
  <si>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</si>
  <si>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</si>
  <si>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</si>
  <si>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</si>
  <si>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</si>
  <si>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</si>
  <si>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</si>
  <si>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</si>
  <si>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</si>
  <si>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</si>
  <si>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</si>
  <si>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</si>
  <si>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</si>
  <si>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</si>
  <si>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</si>
  <si>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</si>
  <si>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</si>
  <si>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</si>
  <si>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</si>
  <si>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</si>
  <si>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</si>
  <si>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</si>
  <si>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</si>
  <si>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</si>
  <si>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</si>
  <si>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</si>
  <si>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</si>
  <si>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</si>
  <si>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</si>
  <si>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</si>
  <si>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</si>
  <si>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</si>
  <si>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</si>
  <si>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</si>
  <si>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</si>
  <si>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</si>
  <si>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</si>
  <si>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</si>
  <si>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</si>
  <si>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</si>
  <si>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</si>
  <si>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</si>
  <si>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</si>
  <si>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</si>
  <si>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</si>
  <si>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</si>
  <si>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</si>
  <si>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</si>
  <si>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</si>
  <si>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</si>
  <si>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</si>
  <si>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</si>
  <si>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</si>
  <si>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</si>
  <si>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</si>
  <si>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</si>
  <si>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</si>
  <si>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</si>
  <si>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</si>
  <si>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</si>
  <si>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</si>
  <si>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</si>
  <si>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</si>
  <si>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</si>
  <si>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</si>
  <si>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</si>
  <si>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</si>
  <si>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</si>
  <si>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</si>
  <si>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</si>
  <si>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</si>
  <si>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</si>
  <si>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</si>
  <si>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</si>
  <si>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</si>
  <si>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</si>
  <si>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</si>
  <si>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</si>
  <si>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</si>
  <si>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</si>
  <si>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</si>
  <si>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</si>
  <si>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</si>
  <si>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</si>
  <si>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</si>
  <si>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</si>
  <si>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</si>
  <si>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</si>
  <si>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</si>
  <si>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</si>
  <si>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</si>
  <si>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</si>
  <si>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</si>
  <si>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</si>
  <si>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</si>
  <si>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</si>
  <si>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</si>
  <si>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</si>
  <si>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</si>
  <si>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</si>
  <si>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</si>
  <si>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</si>
  <si>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</si>
  <si>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</si>
  <si>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</si>
  <si>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</si>
  <si>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</si>
  <si>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</si>
  <si>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</si>
  <si>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</si>
  <si>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</si>
  <si>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</si>
  <si>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</si>
  <si>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</si>
  <si>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</si>
  <si>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</si>
  <si>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</si>
  <si>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</si>
  <si>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</si>
  <si>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</si>
  <si>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</si>
  <si>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</si>
  <si>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</si>
  <si>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</si>
  <si>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</si>
  <si>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</si>
  <si>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</si>
  <si>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</si>
  <si>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</si>
  <si>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</si>
  <si>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</si>
  <si>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</si>
  <si>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</si>
  <si>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</si>
  <si>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</si>
  <si>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</si>
  <si>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</si>
  <si>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</si>
  <si>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</si>
  <si>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</si>
  <si>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</si>
  <si>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</si>
  <si>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</si>
  <si>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</si>
  <si>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</si>
  <si>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</si>
  <si>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</si>
  <si>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</si>
  <si>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</si>
  <si>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</si>
  <si>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</si>
  <si>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</si>
  <si>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</si>
  <si>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</si>
  <si>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</si>
  <si>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</si>
  <si>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</si>
  <si>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</si>
  <si>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</si>
  <si>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</si>
  <si>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</si>
  <si>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</si>
  <si>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</si>
  <si>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</si>
  <si>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</si>
  <si>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</si>
  <si>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</si>
  <si>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</si>
  <si>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</si>
  <si>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</si>
  <si>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</si>
  <si>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</si>
  <si>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</si>
  <si>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</si>
  <si>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</si>
  <si>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</si>
  <si>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</si>
  <si>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</si>
  <si>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</si>
  <si>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</si>
  <si>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</si>
  <si>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</si>
  <si>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</si>
  <si>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</si>
  <si>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</si>
  <si>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</si>
  <si>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</si>
  <si>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</si>
  <si>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</si>
  <si>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</si>
  <si>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</si>
  <si>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</si>
  <si>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</si>
  <si>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</si>
  <si>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</si>
  <si>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</si>
  <si>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</si>
  <si>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</si>
  <si>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</si>
  <si>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</si>
  <si>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</si>
  <si>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</si>
  <si>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</si>
  <si>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</si>
  <si>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</si>
  <si>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</si>
  <si>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</si>
  <si>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</si>
  <si>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</si>
  <si>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</si>
  <si>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</si>
  <si>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</si>
  <si>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</si>
  <si>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</si>
  <si>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</si>
  <si>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</si>
  <si>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</si>
  <si>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</si>
  <si>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</si>
  <si>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</si>
  <si>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</si>
  <si>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</si>
  <si>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</si>
  <si>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</si>
  <si>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</si>
  <si>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</si>
  <si>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</si>
  <si>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</si>
  <si>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</si>
  <si>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</si>
  <si>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</si>
  <si>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</si>
  <si>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</si>
  <si>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</si>
  <si>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</si>
  <si>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</si>
  <si>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</si>
  <si>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</si>
  <si>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</si>
  <si>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</si>
  <si>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</si>
  <si>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</si>
  <si>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</si>
  <si>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</si>
  <si>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</si>
  <si>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</si>
  <si>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</si>
  <si>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</si>
  <si>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</si>
  <si>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</si>
  <si>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</si>
  <si>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</si>
  <si>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</si>
  <si>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</si>
  <si>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</si>
  <si>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</si>
  <si>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</si>
  <si>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</si>
  <si>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</si>
  <si>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</si>
  <si>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</si>
  <si>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</si>
  <si>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</si>
  <si>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</si>
  <si>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</si>
  <si>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</si>
  <si>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</si>
  <si>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</si>
  <si>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</si>
  <si>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</si>
  <si>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</si>
  <si>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</si>
  <si>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</si>
  <si>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</si>
  <si>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</si>
  <si>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</si>
  <si>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</si>
  <si>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</si>
  <si>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</si>
  <si>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</si>
  <si>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</si>
  <si>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</si>
  <si>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</si>
  <si>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</si>
  <si>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</si>
  <si>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</si>
  <si>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</si>
  <si>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</si>
  <si>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</si>
  <si>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</si>
  <si>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</si>
  <si>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</si>
  <si>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</si>
  <si>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</si>
  <si>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</si>
  <si>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</si>
  <si>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</si>
  <si>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</si>
  <si>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</si>
  <si>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</si>
  <si>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</si>
  <si>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</si>
  <si>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</si>
  <si>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</si>
  <si>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</si>
  <si>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</si>
  <si>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</si>
  <si>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</si>
  <si>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</si>
  <si>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</si>
  <si>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</si>
  <si>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</si>
  <si>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</si>
  <si>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</si>
  <si>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</si>
  <si>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</si>
  <si>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</si>
  <si>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</si>
  <si>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</si>
  <si>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</si>
  <si>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</si>
  <si>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</si>
  <si>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</si>
  <si>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</si>
  <si>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</si>
  <si>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</si>
  <si>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</si>
  <si>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</si>
  <si>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</si>
  <si>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</si>
  <si>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</si>
  <si>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</si>
  <si>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</si>
  <si>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</si>
  <si>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</si>
  <si>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</si>
  <si>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</si>
  <si>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</si>
  <si>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</si>
  <si>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</si>
  <si>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</si>
  <si>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</si>
  <si>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</si>
  <si>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</si>
  <si>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</si>
  <si>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</si>
  <si>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</si>
  <si>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</si>
  <si>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</si>
  <si>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</si>
  <si>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</si>
  <si>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</si>
  <si>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</si>
  <si>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</si>
  <si>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</si>
  <si>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</si>
  <si>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</si>
  <si>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</si>
  <si>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</si>
  <si>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</si>
  <si>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</si>
  <si>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</si>
  <si>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</si>
  <si>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</si>
  <si>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</si>
  <si>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</si>
  <si>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</si>
  <si>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</si>
  <si>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</si>
  <si>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</si>
  <si>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</si>
  <si>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</si>
  <si>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</si>
  <si>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</si>
  <si>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</si>
  <si>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</si>
  <si>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</si>
  <si>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</si>
  <si>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</si>
  <si>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</si>
  <si>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</si>
  <si>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</si>
  <si>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</si>
  <si>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</si>
  <si>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</si>
  <si>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</si>
  <si>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</si>
  <si>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</si>
  <si>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</si>
  <si>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</si>
  <si>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</si>
  <si>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</si>
  <si>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</si>
  <si>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</si>
  <si>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</si>
  <si>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</si>
  <si>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</si>
  <si>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</si>
  <si>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</si>
  <si>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</si>
  <si>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</si>
  <si>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</si>
  <si>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</si>
  <si>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</si>
  <si>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</si>
  <si>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</si>
  <si>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</si>
  <si>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</si>
  <si>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</si>
  <si>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</si>
  <si>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</si>
  <si>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</si>
  <si>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</si>
  <si>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</si>
  <si>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</si>
  <si>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</si>
  <si>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</si>
  <si>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</si>
  <si>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</si>
  <si>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</si>
  <si>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</si>
  <si>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</si>
  <si>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</si>
  <si>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</si>
  <si>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</si>
  <si>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</si>
  <si>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</si>
  <si>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</si>
  <si>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</si>
  <si>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</si>
  <si>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</si>
  <si>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</si>
  <si>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</si>
  <si>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</si>
  <si>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</si>
  <si>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</si>
  <si>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</si>
  <si>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</si>
  <si>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</si>
  <si>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</si>
  <si>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</si>
  <si>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</si>
  <si>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</si>
  <si>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</si>
  <si>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</si>
  <si>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</si>
  <si>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</si>
  <si>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</si>
  <si>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</si>
  <si>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</si>
  <si>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</si>
  <si>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</si>
  <si>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</si>
  <si>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</si>
  <si>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</si>
  <si>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</si>
  <si>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</si>
  <si>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</si>
  <si>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</si>
  <si>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</si>
  <si>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</si>
  <si>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</si>
  <si>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</si>
  <si>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</si>
  <si>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</si>
  <si>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</si>
  <si>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</si>
  <si>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</si>
  <si>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</si>
  <si>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</si>
  <si>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</si>
  <si>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</si>
  <si>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</si>
  <si>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</si>
  <si>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</si>
  <si>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</si>
  <si>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</si>
  <si>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</si>
  <si>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</si>
  <si>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</si>
  <si>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</si>
  <si>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</si>
  <si>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</si>
  <si>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</si>
  <si>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</si>
  <si>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</si>
  <si>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</si>
  <si>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</si>
  <si>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</si>
  <si>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</si>
  <si>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</si>
  <si>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</si>
  <si>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</si>
  <si>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</si>
  <si>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</si>
  <si>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</si>
  <si>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</si>
  <si>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</si>
  <si>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</si>
  <si>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</si>
  <si>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</si>
  <si>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</si>
  <si>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</si>
  <si>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</si>
  <si>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</si>
  <si>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</si>
  <si>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</si>
  <si>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</si>
  <si>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</si>
  <si>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</si>
  <si>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</si>
  <si>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</si>
  <si>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</si>
  <si>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</si>
  <si>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</si>
  <si>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</si>
  <si>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</si>
  <si>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</si>
  <si>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</si>
  <si>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</si>
  <si>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</si>
  <si>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</si>
  <si>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</si>
  <si>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</si>
  <si>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</si>
  <si>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</si>
  <si>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</si>
  <si>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</si>
  <si>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</si>
  <si>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</si>
  <si>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</si>
  <si>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</si>
  <si>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</si>
  <si>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</si>
  <si>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</si>
  <si>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</si>
  <si>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</si>
  <si>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</si>
  <si>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</si>
  <si>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</si>
  <si>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</si>
  <si>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</si>
  <si>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</si>
  <si>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</si>
  <si>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</si>
  <si>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</si>
  <si>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</si>
  <si>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</si>
  <si>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</si>
  <si>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</si>
  <si>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</si>
  <si>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</si>
  <si>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</si>
  <si>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</si>
  <si>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</si>
  <si>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</si>
  <si>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</si>
  <si>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</si>
  <si>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</si>
  <si>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</si>
  <si>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</si>
  <si>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</si>
  <si>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</si>
  <si>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</si>
  <si>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</si>
  <si>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</si>
  <si>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</si>
  <si>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</si>
  <si>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</si>
  <si>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</si>
  <si>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</si>
  <si>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</si>
  <si>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</si>
  <si>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</si>
  <si>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</si>
  <si>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</si>
  <si>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</si>
  <si>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</si>
  <si>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</si>
  <si>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</si>
  <si>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</si>
  <si>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</si>
  <si>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</si>
  <si>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</si>
  <si>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</si>
  <si>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</si>
  <si>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</si>
  <si>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</si>
  <si>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</si>
  <si>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</si>
  <si>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</si>
  <si>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</si>
  <si>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</si>
  <si>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</si>
  <si>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</si>
  <si>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</si>
  <si>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</si>
  <si>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</si>
  <si>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</si>
  <si>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</si>
  <si>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</si>
  <si>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</si>
  <si>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</si>
  <si>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</si>
  <si>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</si>
  <si>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</si>
  <si>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</si>
  <si>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</si>
  <si>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</si>
  <si>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</si>
  <si>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</si>
  <si>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</si>
  <si>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</si>
  <si>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</si>
  <si>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</si>
  <si>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</si>
  <si>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</si>
  <si>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</si>
  <si>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</si>
  <si>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</si>
  <si>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</si>
  <si>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</si>
  <si>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</si>
  <si>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</si>
  <si>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</si>
  <si>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</si>
  <si>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</si>
  <si>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</si>
  <si>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</si>
  <si>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</si>
  <si>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</si>
  <si>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</si>
  <si>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</si>
  <si>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</si>
  <si>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</si>
  <si>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</si>
  <si>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</si>
  <si>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</si>
  <si>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</si>
  <si>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</si>
  <si>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</si>
  <si>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</si>
  <si>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</si>
  <si>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</si>
  <si>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</si>
  <si>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</si>
  <si>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</si>
  <si>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</si>
  <si>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</si>
  <si>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</si>
  <si>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</si>
  <si>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</si>
  <si>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</si>
  <si>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</si>
  <si>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</si>
  <si>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</si>
  <si>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</si>
  <si>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</si>
  <si>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</si>
  <si>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</si>
  <si>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</si>
  <si>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</si>
  <si>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</si>
  <si>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</si>
  <si>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</si>
  <si>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</si>
  <si>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</si>
  <si>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</si>
  <si>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</si>
  <si>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</si>
  <si>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</si>
  <si>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</si>
  <si>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</si>
  <si>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</si>
  <si>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</si>
  <si>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</si>
  <si>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</si>
  <si>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</si>
  <si>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</si>
  <si>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</si>
  <si>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</si>
  <si>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</si>
  <si>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</si>
  <si>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</si>
  <si>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</si>
  <si>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</si>
  <si>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</si>
  <si>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</si>
  <si>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</si>
  <si>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</si>
  <si>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</si>
  <si>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</si>
  <si>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</si>
  <si>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</si>
  <si>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</si>
  <si>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</si>
  <si>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</si>
  <si>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</si>
  <si>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</si>
  <si>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</si>
  <si>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</si>
  <si>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</si>
  <si>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</si>
  <si>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</si>
  <si>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</si>
  <si>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</si>
  <si>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</si>
  <si>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</si>
  <si>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</si>
  <si>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</si>
  <si>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</si>
  <si>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</si>
  <si>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</si>
  <si>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</si>
  <si>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</si>
  <si>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</si>
  <si>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</si>
  <si>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</si>
  <si>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</si>
  <si>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</si>
  <si>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</si>
  <si>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</si>
  <si>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</si>
  <si>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</si>
  <si>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</si>
  <si>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</si>
  <si>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</si>
  <si>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</si>
  <si>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</si>
  <si>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</si>
  <si>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</si>
  <si>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</si>
  <si>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</si>
  <si>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</si>
  <si>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</si>
  <si>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</si>
  <si>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</si>
  <si>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</si>
  <si>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</si>
  <si>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</si>
  <si>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</si>
  <si>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</si>
  <si>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</si>
  <si>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</si>
  <si>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</si>
  <si>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</si>
  <si>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</si>
  <si>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</si>
  <si>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</si>
  <si>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</si>
  <si>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</si>
  <si>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</si>
  <si>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</si>
  <si>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</si>
  <si>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</si>
  <si>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</si>
  <si>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</si>
  <si>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</si>
  <si>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</si>
  <si>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</si>
  <si>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</si>
  <si>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</si>
  <si>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</si>
  <si>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</si>
  <si>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</si>
  <si>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</si>
  <si>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</si>
  <si>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</si>
  <si>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</si>
  <si>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</si>
  <si>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</si>
  <si>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</si>
  <si>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</si>
  <si>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</si>
  <si>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</si>
  <si>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</si>
  <si>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</si>
  <si>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</si>
  <si>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</si>
  <si>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</si>
  <si>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</si>
  <si>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</si>
  <si>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</si>
  <si>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</si>
  <si>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</si>
  <si>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</si>
  <si>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</si>
  <si>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</si>
  <si>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</si>
  <si>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</si>
  <si>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</si>
  <si>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</si>
  <si>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</si>
  <si>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</si>
  <si>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</si>
  <si>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</si>
  <si>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</si>
  <si>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</si>
  <si>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</si>
  <si>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</si>
  <si>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</si>
  <si>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</si>
  <si>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</si>
  <si>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</si>
  <si>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</si>
  <si>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</si>
  <si>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</si>
  <si>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</si>
  <si>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</si>
  <si>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</si>
  <si>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</si>
  <si>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</si>
  <si>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</si>
  <si>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</si>
  <si>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</si>
  <si>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</si>
  <si>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</si>
  <si>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</si>
  <si>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</si>
  <si>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</si>
  <si>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</si>
  <si>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</si>
  <si>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</si>
  <si>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</si>
  <si>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</si>
  <si>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</si>
  <si>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</si>
  <si>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</si>
  <si>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</si>
  <si>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</si>
  <si>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</si>
  <si>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</si>
  <si>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</si>
  <si>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</si>
  <si>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</si>
  <si>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</si>
  <si>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</si>
  <si>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</si>
  <si>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</si>
  <si>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</si>
  <si>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</si>
  <si>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</si>
  <si>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</si>
  <si>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</si>
  <si>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</si>
  <si>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</si>
  <si>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</si>
  <si>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</si>
  <si>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</si>
  <si>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</si>
  <si>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</si>
  <si>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</si>
  <si>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</si>
  <si>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</si>
  <si>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</si>
  <si>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</si>
  <si>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</si>
  <si>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</si>
  <si>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</si>
  <si>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</si>
  <si>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</si>
  <si>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</si>
  <si>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</si>
  <si>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</si>
  <si>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</si>
  <si>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</si>
  <si>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</si>
  <si>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</si>
  <si>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</si>
  <si>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</si>
  <si>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</si>
  <si>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</si>
  <si>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</si>
  <si>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</si>
  <si>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</si>
  <si>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</si>
  <si>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</si>
  <si>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</si>
  <si>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</si>
  <si>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</si>
  <si>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</si>
  <si>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</si>
  <si>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</si>
  <si>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</si>
  <si>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</si>
  <si>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</si>
  <si>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</si>
  <si>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</si>
  <si>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</si>
  <si>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</si>
  <si>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</si>
  <si>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</si>
  <si>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</si>
  <si>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</si>
  <si>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</si>
  <si>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</si>
  <si>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</si>
  <si>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</si>
  <si>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</si>
  <si>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</si>
  <si>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</si>
  <si>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</si>
  <si>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</si>
  <si>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</si>
  <si>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</si>
  <si>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</si>
  <si>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</si>
  <si>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</si>
  <si>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</si>
  <si>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</si>
  <si>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</si>
  <si>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</si>
  <si>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</si>
  <si>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</si>
  <si>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</si>
  <si>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</si>
  <si>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</si>
  <si>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</si>
  <si>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</si>
  <si>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</si>
  <si>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</si>
  <si>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</si>
  <si>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</si>
  <si>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</si>
  <si>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</si>
  <si>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</si>
  <si>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</si>
  <si>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</si>
  <si>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</si>
  <si>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</si>
  <si>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</si>
  <si>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</si>
  <si>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</si>
  <si>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</si>
  <si>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</si>
  <si>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</si>
  <si>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</si>
  <si>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</si>
  <si>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</si>
  <si>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</si>
  <si>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</si>
  <si>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</si>
  <si>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</si>
  <si>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</si>
  <si>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</si>
  <si>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</si>
  <si>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</si>
  <si>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</si>
  <si>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</si>
  <si>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</si>
  <si>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</si>
  <si>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</si>
  <si>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</si>
  <si>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</si>
  <si>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</si>
  <si>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</si>
  <si>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</si>
  <si>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</si>
  <si>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</si>
  <si>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</si>
  <si>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</si>
  <si>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</si>
  <si>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</si>
  <si>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</si>
  <si>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</si>
  <si>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</si>
  <si>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</si>
  <si>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</si>
  <si>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</si>
  <si>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</si>
  <si>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</si>
  <si>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</si>
  <si>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</si>
  <si>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</si>
  <si>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</si>
  <si>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</si>
  <si>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</si>
  <si>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</si>
  <si>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</si>
  <si>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</si>
  <si>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</si>
  <si>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</si>
  <si>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</si>
  <si>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</si>
  <si>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</si>
  <si>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</si>
  <si>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</si>
  <si>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</si>
  <si>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</si>
  <si>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</si>
  <si>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</si>
  <si>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</si>
  <si>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</si>
  <si>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</si>
  <si>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</si>
  <si>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</si>
  <si>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</si>
  <si>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</si>
  <si>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</si>
  <si>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</si>
  <si>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</si>
  <si>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</si>
  <si>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</si>
  <si>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</si>
  <si>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</si>
  <si>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</si>
  <si>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</si>
  <si>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</si>
  <si>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</si>
  <si>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</si>
  <si>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</si>
  <si>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</si>
  <si>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</si>
  <si>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</si>
  <si>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</si>
  <si>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</si>
  <si>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</si>
  <si>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</si>
  <si>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</si>
  <si>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</si>
  <si>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</si>
  <si>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</si>
  <si>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</si>
  <si>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</si>
  <si>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</si>
  <si>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</si>
  <si>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</si>
  <si>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</si>
  <si>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</si>
  <si>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</si>
  <si>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</si>
  <si>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</si>
  <si>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</si>
  <si>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</si>
  <si>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</si>
  <si>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</si>
  <si>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</si>
  <si>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</si>
  <si>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</si>
  <si>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</si>
  <si>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</si>
  <si>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</si>
  <si>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</si>
  <si>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</si>
  <si>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</si>
  <si>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</si>
  <si>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</si>
  <si>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</si>
  <si>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</si>
  <si>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</si>
  <si>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</si>
  <si>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</si>
  <si>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</si>
  <si>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</si>
  <si>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</si>
  <si>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</si>
  <si>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</si>
  <si>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</si>
  <si>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</si>
  <si>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</si>
  <si>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</si>
  <si>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</si>
  <si>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</si>
  <si>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</si>
  <si>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</si>
  <si>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</si>
  <si>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</si>
  <si>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</si>
  <si>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</si>
  <si>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</si>
  <si>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</si>
  <si>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</si>
  <si>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</si>
  <si>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</si>
  <si>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</si>
  <si>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</si>
  <si>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</si>
  <si>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</si>
  <si>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</si>
  <si>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</si>
  <si>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</si>
  <si>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</si>
  <si>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</si>
  <si>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</si>
  <si>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</si>
  <si>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</si>
  <si>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</si>
  <si>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</si>
  <si>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</si>
  <si>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</si>
  <si>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</si>
  <si>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</si>
  <si>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</si>
  <si>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</si>
  <si>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</si>
  <si>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</si>
  <si>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</si>
  <si>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</si>
  <si>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</si>
  <si>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</si>
  <si>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</si>
  <si>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</si>
  <si>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</si>
  <si>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</si>
  <si>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</si>
  <si>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</si>
  <si>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</si>
  <si>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</si>
  <si>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</si>
  <si>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</si>
  <si>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</si>
  <si>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</si>
  <si>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</si>
  <si>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</si>
  <si>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</si>
  <si>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</si>
  <si>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</si>
  <si>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</si>
  <si>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</si>
  <si>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</si>
  <si>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</si>
  <si>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</si>
  <si>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</si>
  <si>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</si>
  <si>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</si>
  <si>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</si>
  <si>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</si>
  <si>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</si>
  <si>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</si>
  <si>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</si>
  <si>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</si>
  <si>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</si>
  <si>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</si>
  <si>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</si>
  <si>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</si>
  <si>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</si>
  <si>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</si>
  <si>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</si>
  <si>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</si>
  <si>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</si>
  <si>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</si>
  <si>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</si>
  <si>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</si>
  <si>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</si>
  <si>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</si>
  <si>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</si>
  <si>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</si>
  <si>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</si>
  <si>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</si>
  <si>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</si>
  <si>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</si>
  <si>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</si>
  <si>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</si>
  <si>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</si>
  <si>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</si>
  <si>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</si>
  <si>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</si>
  <si>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</si>
  <si>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</si>
  <si>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</si>
  <si>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</si>
  <si>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</si>
  <si>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</si>
  <si>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</si>
  <si>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</si>
  <si>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</si>
  <si>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</si>
  <si>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</si>
  <si>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</si>
  <si>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</si>
  <si>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</si>
  <si>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</si>
  <si>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</si>
  <si>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</si>
  <si>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</si>
  <si>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</si>
  <si>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</si>
  <si>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</si>
  <si>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</si>
  <si>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</si>
  <si>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</si>
  <si>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</si>
  <si>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</si>
  <si>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</si>
  <si>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</si>
  <si>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</si>
  <si>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</si>
  <si>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</si>
  <si>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</si>
  <si>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</si>
  <si>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</si>
  <si>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</si>
  <si>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</si>
  <si>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</si>
  <si>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</si>
  <si>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</si>
  <si>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</si>
  <si>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</si>
  <si>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</si>
  <si>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</si>
  <si>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</si>
  <si>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</si>
  <si>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</si>
  <si>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</si>
  <si>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</si>
  <si>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</si>
  <si>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</si>
  <si>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</si>
  <si>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</si>
  <si>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</si>
  <si>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</si>
  <si>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</si>
  <si>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</si>
  <si>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</si>
  <si>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</si>
  <si>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</si>
  <si>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</si>
  <si>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</si>
  <si>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</si>
  <si>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</si>
  <si>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</si>
  <si>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</si>
  <si>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</si>
  <si>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</si>
  <si>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</si>
  <si>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</si>
  <si>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</si>
  <si>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</si>
  <si>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</si>
  <si>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</si>
  <si>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</si>
  <si>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</si>
  <si>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</si>
  <si>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</si>
  <si>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</si>
  <si>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</si>
  <si>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</si>
  <si>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</si>
  <si>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</si>
  <si>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</si>
  <si>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</si>
  <si>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</si>
  <si>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</si>
  <si>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</si>
  <si>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</si>
  <si>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</si>
  <si>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</si>
  <si>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</si>
  <si>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</si>
  <si>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</si>
  <si>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</si>
  <si>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</si>
  <si>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</si>
  <si>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</si>
  <si>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</si>
  <si>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</si>
  <si>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</si>
  <si>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</si>
  <si>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</si>
  <si>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</si>
  <si>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</si>
  <si>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</si>
  <si>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</si>
  <si>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</si>
  <si>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</si>
  <si>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</si>
  <si>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</si>
  <si>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</si>
  <si>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</si>
  <si>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</si>
  <si>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</si>
  <si>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</si>
  <si>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</si>
  <si>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</si>
  <si>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</si>
  <si>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</si>
  <si>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</si>
  <si>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</si>
  <si>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</si>
  <si>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</si>
  <si>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</si>
  <si>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</si>
  <si>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</si>
  <si>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</si>
  <si>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</si>
  <si>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</si>
  <si>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</si>
  <si>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</si>
  <si>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</si>
  <si>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</si>
  <si>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</si>
  <si>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</si>
  <si>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</si>
  <si>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</si>
  <si>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</si>
  <si>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</si>
  <si>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</si>
  <si>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</si>
  <si>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</si>
  <si>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</si>
  <si>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</si>
  <si>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</si>
  <si>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</si>
  <si>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</si>
  <si>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</si>
  <si>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</si>
  <si>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</si>
  <si>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</si>
  <si>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</si>
  <si>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</si>
  <si>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</si>
  <si>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</si>
  <si>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</si>
  <si>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</si>
  <si>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</si>
  <si>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</si>
  <si>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</si>
  <si>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</si>
  <si>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</si>
  <si>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</si>
  <si>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</si>
  <si>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</si>
  <si>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</si>
  <si>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</si>
  <si>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</si>
  <si>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</si>
  <si>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</si>
  <si>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</si>
  <si>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</si>
  <si>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</si>
  <si>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</si>
  <si>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</si>
  <si>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</si>
  <si>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</si>
  <si>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</si>
  <si>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</si>
  <si>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</si>
  <si>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</si>
  <si>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</si>
  <si>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</si>
  <si>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</si>
  <si>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</si>
  <si>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</si>
  <si>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</si>
  <si>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</si>
  <si>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</si>
  <si>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</si>
  <si>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</si>
  <si>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</si>
  <si>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</si>
  <si>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</si>
  <si>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</si>
  <si>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</si>
  <si>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</si>
  <si>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</si>
  <si>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</si>
  <si>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</si>
  <si>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</si>
  <si>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</si>
  <si>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</si>
  <si>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</si>
  <si>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</si>
  <si>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</si>
  <si>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</si>
  <si>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</si>
  <si>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</si>
  <si>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</si>
  <si>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</si>
  <si>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</si>
  <si>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</si>
  <si>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</si>
  <si>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</si>
  <si>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</si>
  <si>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</si>
  <si>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</si>
  <si>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</si>
  <si>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</si>
  <si>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</si>
  <si>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</si>
  <si>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</si>
  <si>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</si>
  <si>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</si>
  <si>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</si>
  <si>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</si>
  <si>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</si>
  <si>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</si>
  <si>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</si>
  <si>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</si>
  <si>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</si>
  <si>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</si>
  <si>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</si>
  <si>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</si>
  <si>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</si>
  <si>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</si>
  <si>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</si>
  <si>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</si>
  <si>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</si>
  <si>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</si>
  <si>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</si>
  <si>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</si>
  <si>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</si>
  <si>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</si>
  <si>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</si>
  <si>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</si>
  <si>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</si>
  <si>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</si>
  <si>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</si>
  <si>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</si>
  <si>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</si>
  <si>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</si>
  <si>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</si>
  <si>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</si>
  <si>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</si>
  <si>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</si>
  <si>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</si>
  <si>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</si>
  <si>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</si>
  <si>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</si>
  <si>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</si>
  <si>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</si>
  <si>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</si>
  <si>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</si>
  <si>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</si>
  <si>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</si>
  <si>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</si>
  <si>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</si>
  <si>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</si>
  <si>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</si>
  <si>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</si>
  <si>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</si>
  <si>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</si>
  <si>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</si>
  <si>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</si>
  <si>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</si>
  <si>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</si>
  <si>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</si>
  <si>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</si>
  <si>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</si>
  <si>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</si>
  <si>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</si>
  <si>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</si>
  <si>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</si>
  <si>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</si>
  <si>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</si>
  <si>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</si>
  <si>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</si>
  <si>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</si>
  <si>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</si>
  <si>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</si>
  <si>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</si>
  <si>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</si>
  <si>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</si>
  <si>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</si>
  <si>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</si>
  <si>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</si>
  <si>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</si>
  <si>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</si>
  <si>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</si>
  <si>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</si>
  <si>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</si>
  <si>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</si>
  <si>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</si>
  <si>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</si>
  <si>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</si>
  <si>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</si>
  <si>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</si>
  <si>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</si>
  <si>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</si>
  <si>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</si>
  <si>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</si>
  <si>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</si>
  <si>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</si>
  <si>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</si>
  <si>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</si>
  <si>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</si>
  <si>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</si>
  <si>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</si>
  <si>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</si>
  <si>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</si>
  <si>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</si>
  <si>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</si>
  <si>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</si>
  <si>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</si>
  <si>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</si>
  <si>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</si>
  <si>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</si>
  <si>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</si>
  <si>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</si>
  <si>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</si>
  <si>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</si>
  <si>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</si>
  <si>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</si>
  <si>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</si>
  <si>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</si>
  <si>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</si>
  <si>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</si>
  <si>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</si>
  <si>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</si>
  <si>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</si>
  <si>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</si>
  <si>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</si>
  <si>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</si>
  <si>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</si>
  <si>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</si>
  <si>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</si>
  <si>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</si>
  <si>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</si>
  <si>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</si>
  <si>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</si>
  <si>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</si>
  <si>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</si>
  <si>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</si>
  <si>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</si>
  <si>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</si>
  <si>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</si>
  <si>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</si>
  <si>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</si>
  <si>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</si>
  <si>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</si>
  <si>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</si>
  <si>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</si>
  <si>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</si>
  <si>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</si>
  <si>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</si>
  <si>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</si>
  <si>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</si>
  <si>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</si>
  <si>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</si>
  <si>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</si>
  <si>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</si>
  <si>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</si>
  <si>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</si>
  <si>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</si>
  <si>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</si>
  <si>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</si>
  <si>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</si>
  <si>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</si>
  <si>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</si>
  <si>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</si>
  <si>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</si>
  <si>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</si>
  <si>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</si>
  <si>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</si>
  <si>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</si>
  <si>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</si>
  <si>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</si>
  <si>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</si>
  <si>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</si>
  <si>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</si>
  <si>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</si>
  <si>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</si>
  <si>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</si>
  <si>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</si>
  <si>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</si>
  <si>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</si>
  <si>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</si>
  <si>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</si>
  <si>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</si>
  <si>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</si>
  <si>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</si>
  <si>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</si>
  <si>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</si>
  <si>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</si>
  <si>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</si>
  <si>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</si>
  <si>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</si>
  <si>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</si>
  <si>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</si>
  <si>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</si>
  <si>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</si>
  <si>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</si>
  <si>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</si>
  <si>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</si>
  <si>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</si>
  <si>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</si>
  <si>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</si>
  <si>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</si>
  <si>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</si>
  <si>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</si>
  <si>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</si>
  <si>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</si>
  <si>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</si>
  <si>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</si>
  <si>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</si>
  <si>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</si>
  <si>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</si>
  <si>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</si>
  <si>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</si>
  <si>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</si>
  <si>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</si>
  <si>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</si>
  <si>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</si>
  <si>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</si>
  <si>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</si>
  <si>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</si>
  <si>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</si>
  <si>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</si>
  <si>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</si>
  <si>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</si>
  <si>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</si>
  <si>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</si>
  <si>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</si>
  <si>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</si>
  <si>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</si>
  <si>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</si>
  <si>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</si>
  <si>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</si>
  <si>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</si>
  <si>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</si>
  <si>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</si>
  <si>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</si>
  <si>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</si>
  <si>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</si>
  <si>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</si>
  <si>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</si>
  <si>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</si>
  <si>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</si>
  <si>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</si>
  <si>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</si>
  <si>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</si>
  <si>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</si>
  <si>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</si>
  <si>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</si>
  <si>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</si>
  <si>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</si>
  <si>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</si>
  <si>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</si>
  <si>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</si>
  <si>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</si>
  <si>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</si>
  <si>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</si>
  <si>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</si>
  <si>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</si>
  <si>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</si>
  <si>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</si>
  <si>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</si>
  <si>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</si>
  <si>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</si>
  <si>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</si>
  <si>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</si>
  <si>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</si>
  <si>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</si>
  <si>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</si>
  <si>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</si>
  <si>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</si>
  <si>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</si>
  <si>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</si>
  <si>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</si>
  <si>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</si>
  <si>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</si>
  <si>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</si>
  <si>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</si>
  <si>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</si>
  <si>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</si>
  <si>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</si>
  <si>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</si>
  <si>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</si>
  <si>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</si>
  <si>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</si>
  <si>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</si>
  <si>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</si>
  <si>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</si>
  <si>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</si>
  <si>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</si>
  <si>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</si>
  <si>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</si>
  <si>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</si>
  <si>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</si>
  <si>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</si>
  <si>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</si>
  <si>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</si>
  <si>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</si>
  <si>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</si>
  <si>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</si>
  <si>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</si>
  <si>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</si>
  <si>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</si>
  <si>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</si>
  <si>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</si>
  <si>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</si>
  <si>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</si>
  <si>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</si>
  <si>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</si>
  <si>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</si>
  <si>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</si>
  <si>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</si>
  <si>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</si>
  <si>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</si>
  <si>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</si>
  <si>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</si>
  <si>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</si>
  <si>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</si>
  <si>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</si>
  <si>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</si>
  <si>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</si>
  <si>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</si>
  <si>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</si>
  <si>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</si>
  <si>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</si>
  <si>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</si>
  <si>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</si>
  <si>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</si>
  <si>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</si>
  <si>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</si>
  <si>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</si>
  <si>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</si>
  <si>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</si>
  <si>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</si>
  <si>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</si>
  <si>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</si>
  <si>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</si>
  <si>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</si>
  <si>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</si>
  <si>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</si>
  <si>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</si>
  <si>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</si>
  <si>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</si>
  <si>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</si>
  <si>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</si>
  <si>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</si>
  <si>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</si>
  <si>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</si>
  <si>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</si>
  <si>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</si>
  <si>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</si>
  <si>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</si>
  <si>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</si>
  <si>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</si>
  <si>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</si>
  <si>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</si>
  <si>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</si>
  <si>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</si>
  <si>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</si>
  <si>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</si>
  <si>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</si>
  <si>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</si>
  <si>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</si>
  <si>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</si>
  <si>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</si>
  <si>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</si>
  <si>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</si>
  <si>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</si>
  <si>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</si>
  <si>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</si>
  <si>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</si>
  <si>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</si>
  <si>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</si>
  <si>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</si>
  <si>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</si>
  <si>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</si>
  <si>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</si>
  <si>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</si>
  <si>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</si>
  <si>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</si>
  <si>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</si>
  <si>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</si>
  <si>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</si>
  <si>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</si>
  <si>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</si>
  <si>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</si>
  <si>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</si>
  <si>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</si>
  <si>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</si>
  <si>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</si>
  <si>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</si>
  <si>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</si>
  <si>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</si>
  <si>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</si>
  <si>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</si>
  <si>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</si>
  <si>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</si>
  <si>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</si>
  <si>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</si>
  <si>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</si>
  <si>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</si>
  <si>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</si>
  <si>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</si>
  <si>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</si>
  <si>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</si>
  <si>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</si>
  <si>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</si>
  <si>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</si>
  <si>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</si>
  <si>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</si>
  <si>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</si>
  <si>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</si>
  <si>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</si>
  <si>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</si>
  <si>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</si>
  <si>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</si>
  <si>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</si>
  <si>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</si>
  <si>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</si>
  <si>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</si>
  <si>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</si>
  <si>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</si>
  <si>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</si>
  <si>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</si>
  <si>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</si>
  <si>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</si>
  <si>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</si>
  <si>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</si>
  <si>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</si>
  <si>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</si>
  <si>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</si>
  <si>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</si>
  <si>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</si>
  <si>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</si>
  <si>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</si>
  <si>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</si>
  <si>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</si>
  <si>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</si>
  <si>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</si>
  <si>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</si>
  <si>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</si>
  <si>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</si>
  <si>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</si>
  <si>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</si>
  <si>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</si>
  <si>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</si>
  <si>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</si>
  <si>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</si>
  <si>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</si>
  <si>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</si>
  <si>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</si>
  <si>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</si>
  <si>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</si>
  <si>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</si>
  <si>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</si>
  <si>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</si>
  <si>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</si>
  <si>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</si>
  <si>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</si>
  <si>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</si>
  <si>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</si>
  <si>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</si>
  <si>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</si>
  <si>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</si>
  <si>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</si>
  <si>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</si>
  <si>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</si>
  <si>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</si>
  <si>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</si>
  <si>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</si>
  <si>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</si>
  <si>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</si>
  <si>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</si>
  <si>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</si>
  <si>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</si>
  <si>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</si>
  <si>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</si>
  <si>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</si>
  <si>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</si>
  <si>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</si>
  <si>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</si>
  <si>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</si>
  <si>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</si>
  <si>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</si>
  <si>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</si>
  <si>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</si>
  <si>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</si>
  <si>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</si>
  <si>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</si>
  <si>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</si>
  <si>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</si>
  <si>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</si>
  <si>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</si>
  <si>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</si>
  <si>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</si>
  <si>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</si>
  <si>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</si>
  <si>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</si>
  <si>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</si>
  <si>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</si>
  <si>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</si>
  <si>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</si>
  <si>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</si>
  <si>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</si>
  <si>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</si>
  <si>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</si>
  <si>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</si>
  <si>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</si>
  <si>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</si>
  <si>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</si>
  <si>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</si>
  <si>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</si>
  <si>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</si>
  <si>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</si>
  <si>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</si>
  <si>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</si>
  <si>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</si>
  <si>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</si>
  <si>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</si>
  <si>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</si>
  <si>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</si>
  <si>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</si>
  <si>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</si>
  <si>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</si>
  <si>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</si>
  <si>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</si>
  <si>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</si>
  <si>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</si>
  <si>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</si>
  <si>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</si>
  <si>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</si>
  <si>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</si>
  <si>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</si>
  <si>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</si>
  <si>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</si>
  <si>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</si>
  <si>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</si>
  <si>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</si>
  <si>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</si>
  <si>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</si>
  <si>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</si>
  <si>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</si>
  <si>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</si>
  <si>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</si>
  <si>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</si>
  <si>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</si>
  <si>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</si>
  <si>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</si>
  <si>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</si>
  <si>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</si>
  <si>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</si>
  <si>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</si>
  <si>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</si>
  <si>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</si>
  <si>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</si>
  <si>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</si>
  <si>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</si>
  <si>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</si>
  <si>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</si>
  <si>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</si>
  <si>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</si>
  <si>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</si>
  <si>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</si>
  <si>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</si>
  <si>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</si>
  <si>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</si>
  <si>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</si>
  <si>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</si>
  <si>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</si>
  <si>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</si>
  <si>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</si>
  <si>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</si>
  <si>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</si>
  <si>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</si>
  <si>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</si>
  <si>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</si>
  <si>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</si>
  <si>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</si>
  <si>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</si>
  <si>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</si>
  <si>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</si>
  <si>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</si>
  <si>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</si>
  <si>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</si>
  <si>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</si>
  <si>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</si>
  <si>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</si>
  <si>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</si>
  <si>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</si>
  <si>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</si>
  <si>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</si>
  <si>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</si>
  <si>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</si>
  <si>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</si>
  <si>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</si>
  <si>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</si>
  <si>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</si>
  <si>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</si>
  <si>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</si>
  <si>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</si>
  <si>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</si>
  <si>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</si>
  <si>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</si>
  <si>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</si>
  <si>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</si>
  <si>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</si>
  <si>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</si>
  <si>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</si>
  <si>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</si>
  <si>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</si>
  <si>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</si>
  <si>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</si>
  <si>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</si>
  <si>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</si>
  <si>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</si>
  <si>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</si>
  <si>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</si>
  <si>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</si>
  <si>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</si>
  <si>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</si>
  <si>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</si>
  <si>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</si>
  <si>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</si>
  <si>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</si>
  <si>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</si>
  <si>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</si>
  <si>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</si>
  <si>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</si>
  <si>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</si>
  <si>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</si>
  <si>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</si>
  <si>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</si>
  <si>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</si>
  <si>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</si>
  <si>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</si>
  <si>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</si>
  <si>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</si>
  <si>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</si>
  <si>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</si>
  <si>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</si>
  <si>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</si>
  <si>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</si>
  <si>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</si>
  <si>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</si>
  <si>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</si>
  <si>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</si>
  <si>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</si>
  <si>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</si>
  <si>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</si>
  <si>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</si>
  <si>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</si>
  <si>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</si>
  <si>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</si>
  <si>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</si>
  <si>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</si>
  <si>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</si>
  <si>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</si>
  <si>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</si>
  <si>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</si>
  <si>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</si>
  <si>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</si>
  <si>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</si>
  <si>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</si>
  <si>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</si>
  <si>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</si>
  <si>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</si>
  <si>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</si>
  <si>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</si>
  <si>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</si>
  <si>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</si>
  <si>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</si>
  <si>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</si>
  <si>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</si>
  <si>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</si>
  <si>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</si>
  <si>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</si>
  <si>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</si>
  <si>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</si>
  <si>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</si>
  <si>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</si>
  <si>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</si>
  <si>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</si>
  <si>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</si>
  <si>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</si>
  <si>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</si>
  <si>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</si>
  <si>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</si>
  <si>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</si>
  <si>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</si>
  <si>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</si>
  <si>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</si>
  <si>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</si>
  <si>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</si>
  <si>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</si>
  <si>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</si>
  <si>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</si>
  <si>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</si>
  <si>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</si>
  <si>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</si>
  <si>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</si>
  <si>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</si>
  <si>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</si>
  <si>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</si>
  <si>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</si>
  <si>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</si>
  <si>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</si>
  <si>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</si>
  <si>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</si>
  <si>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</si>
  <si>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</si>
  <si>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</si>
  <si>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</si>
  <si>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</si>
  <si>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</si>
  <si>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</si>
  <si>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</si>
  <si>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</si>
  <si>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</si>
  <si>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</si>
  <si>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</si>
  <si>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</si>
  <si>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</si>
  <si>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</si>
  <si>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</si>
  <si>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</si>
  <si>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</si>
  <si>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</si>
  <si>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</si>
  <si>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</si>
  <si>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</si>
  <si>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</si>
  <si>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</si>
  <si>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</si>
  <si>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</si>
  <si>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</si>
  <si>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</si>
  <si>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</si>
  <si>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</si>
  <si>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</si>
  <si>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</si>
  <si>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</si>
  <si>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</si>
  <si>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</si>
  <si>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</si>
  <si>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</si>
  <si>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</si>
  <si>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</si>
  <si>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</si>
  <si>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</si>
  <si>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</si>
  <si>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</si>
  <si>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</si>
  <si>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</si>
  <si>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</si>
  <si>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</si>
  <si>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</si>
  <si>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</si>
  <si>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</si>
  <si>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</si>
  <si>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</si>
  <si>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</si>
  <si>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</si>
  <si>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</si>
  <si>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</si>
  <si>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</si>
  <si>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</si>
  <si>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</si>
  <si>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</si>
  <si>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</si>
  <si>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</si>
  <si>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</si>
  <si>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</si>
  <si>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</si>
  <si>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</si>
  <si>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</si>
  <si>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</si>
  <si>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</si>
  <si>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</si>
  <si>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</si>
  <si>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</si>
  <si>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</si>
  <si>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</si>
  <si>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</si>
  <si>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</si>
  <si>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</si>
  <si>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</si>
  <si>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</si>
  <si>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</si>
  <si>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</si>
  <si>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</si>
  <si>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</si>
  <si>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</si>
  <si>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</si>
  <si>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</si>
  <si>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</si>
  <si>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</si>
  <si>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</si>
  <si>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</si>
  <si>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</si>
  <si>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</si>
  <si>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</si>
  <si>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</si>
  <si>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</si>
  <si>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</si>
  <si>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</si>
  <si>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</si>
  <si>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</si>
  <si>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</si>
  <si>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</si>
  <si>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</si>
  <si>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</si>
  <si>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</si>
  <si>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</si>
  <si>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</si>
  <si>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</si>
  <si>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</si>
  <si>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</si>
  <si>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</si>
  <si>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</si>
  <si>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</si>
  <si>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</si>
  <si>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</si>
  <si>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</si>
  <si>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</si>
  <si>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</si>
  <si>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</si>
  <si>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</si>
  <si>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</si>
  <si>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</si>
  <si>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</si>
  <si>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</si>
  <si>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</si>
  <si>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</si>
  <si>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</si>
  <si>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</si>
  <si>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</si>
  <si>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</si>
  <si>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</si>
  <si>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</si>
  <si>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</si>
  <si>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</si>
  <si>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</si>
  <si>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</si>
  <si>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</si>
  <si>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</si>
  <si>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</si>
  <si>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</si>
  <si>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</si>
  <si>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</si>
  <si>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</si>
  <si>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</si>
  <si>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</si>
  <si>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</si>
  <si>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</si>
  <si>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</si>
  <si>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</si>
  <si>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</si>
  <si>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</si>
  <si>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</si>
  <si>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</si>
  <si>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</si>
  <si>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</si>
  <si>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</si>
  <si>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</si>
  <si>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</si>
  <si>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</si>
  <si>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</si>
  <si>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</si>
  <si>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</si>
  <si>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</si>
  <si>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</si>
  <si>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</si>
  <si>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</si>
  <si>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</si>
  <si>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</si>
  <si>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</si>
  <si>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</si>
  <si>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</si>
  <si>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</si>
  <si>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</si>
  <si>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</si>
  <si>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</si>
  <si>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</si>
  <si>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</si>
  <si>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</si>
  <si>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</si>
  <si>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</si>
  <si>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</si>
  <si>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</si>
  <si>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</si>
  <si>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</si>
  <si>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</si>
  <si>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</si>
  <si>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</si>
  <si>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</si>
  <si>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</si>
  <si>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</si>
  <si>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</si>
  <si>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</si>
  <si>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</si>
  <si>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</si>
  <si>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</si>
  <si>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</si>
  <si>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</si>
  <si>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</si>
  <si>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</si>
  <si>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</si>
  <si>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</si>
  <si>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</si>
  <si>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</si>
  <si>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</si>
  <si>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</si>
  <si>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</si>
  <si>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</si>
  <si>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</si>
  <si>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</si>
  <si>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</si>
  <si>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</si>
  <si>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</si>
  <si>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</si>
  <si>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</si>
  <si>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</si>
  <si>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</si>
  <si>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</si>
  <si>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</si>
  <si>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</si>
  <si>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</si>
  <si>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</si>
  <si>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</si>
  <si>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</si>
  <si>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</si>
  <si>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</si>
  <si>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</si>
  <si>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</si>
  <si>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</si>
  <si>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</si>
  <si>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</si>
  <si>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</si>
  <si>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</si>
  <si>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</si>
  <si>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</si>
  <si>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</si>
  <si>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</si>
  <si>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</si>
  <si>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</si>
  <si>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</si>
  <si>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</si>
  <si>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</si>
  <si>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</si>
  <si>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</si>
  <si>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</si>
  <si>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</si>
  <si>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</si>
  <si>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</si>
  <si>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</si>
  <si>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</si>
  <si>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</si>
  <si>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</si>
  <si>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</si>
  <si>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</si>
  <si>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</si>
  <si>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</si>
  <si>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</si>
  <si>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</si>
  <si>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</si>
  <si>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</si>
  <si>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</si>
  <si>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</si>
  <si>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</si>
  <si>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</si>
  <si>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</si>
  <si>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</si>
  <si>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</si>
  <si>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</si>
  <si>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</si>
  <si>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</si>
  <si>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</si>
  <si>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</si>
  <si>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</si>
  <si>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</si>
  <si>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</si>
  <si>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</si>
  <si>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</si>
  <si>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</si>
  <si>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</si>
  <si>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</si>
  <si>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</si>
  <si>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</si>
  <si>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</si>
  <si>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</si>
  <si>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</si>
  <si>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</si>
  <si>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</si>
  <si>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</si>
  <si>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</si>
  <si>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</si>
  <si>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</si>
  <si>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</si>
  <si>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</si>
  <si>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</si>
  <si>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</si>
  <si>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</si>
  <si>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</si>
  <si>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</si>
  <si>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</si>
  <si>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</si>
  <si>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</si>
  <si>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</si>
  <si>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</si>
  <si>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</si>
  <si>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</si>
  <si>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</si>
  <si>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</si>
  <si>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</si>
  <si>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</si>
  <si>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</si>
  <si>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</si>
  <si>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</si>
  <si>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</si>
  <si>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</si>
  <si>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</si>
  <si>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</si>
  <si>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</si>
  <si>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</si>
  <si>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</si>
  <si>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</si>
  <si>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</si>
  <si>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</si>
  <si>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</si>
  <si>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</si>
  <si>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</si>
  <si>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</si>
  <si>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</si>
  <si>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</si>
  <si>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</si>
  <si>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</si>
  <si>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</si>
  <si>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</si>
  <si>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</si>
  <si>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</si>
  <si>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</si>
  <si>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</si>
  <si>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</si>
  <si>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</si>
  <si>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</si>
  <si>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</si>
  <si>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</si>
  <si>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</si>
  <si>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</si>
  <si>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</si>
  <si>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</si>
  <si>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</si>
  <si>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</si>
  <si>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</si>
  <si>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</si>
  <si>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</si>
  <si>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</si>
  <si>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</si>
  <si>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</si>
  <si>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</si>
  <si>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</si>
  <si>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</si>
  <si>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</si>
  <si>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</si>
  <si>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</si>
  <si>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</si>
  <si>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</si>
  <si>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</si>
  <si>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</si>
  <si>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</si>
  <si>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</si>
  <si>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</si>
  <si>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</si>
  <si>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</si>
  <si>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</si>
  <si>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</si>
  <si>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</si>
  <si>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</si>
  <si>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</si>
  <si>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</si>
  <si>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</si>
  <si>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</si>
  <si>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</si>
  <si>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</si>
  <si>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</si>
  <si>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</si>
  <si>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</si>
  <si>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</si>
  <si>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</si>
  <si>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</si>
  <si>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</si>
  <si>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</si>
  <si>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</si>
  <si>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</si>
  <si>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</si>
  <si>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</si>
  <si>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</si>
  <si>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</si>
  <si>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</si>
  <si>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</si>
  <si>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</si>
  <si>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</si>
  <si>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</si>
  <si>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</si>
  <si>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</si>
  <si>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</si>
  <si>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</si>
  <si>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</si>
  <si>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</si>
  <si>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</si>
  <si>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</si>
  <si>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</si>
  <si>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</si>
  <si>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</si>
  <si>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</si>
  <si>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</si>
  <si>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</si>
  <si>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</si>
  <si>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</si>
  <si>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</si>
  <si>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</si>
  <si>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</si>
  <si>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</si>
  <si>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</si>
  <si>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</si>
  <si>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</si>
  <si>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</si>
  <si>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</si>
  <si>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</si>
  <si>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</si>
  <si>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</si>
  <si>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</si>
  <si>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</si>
  <si>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</si>
  <si>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</si>
  <si>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</si>
  <si>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</si>
  <si>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</si>
  <si>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</si>
  <si>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</si>
  <si>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</si>
  <si>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</si>
  <si>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</si>
  <si>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</si>
  <si>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</si>
  <si>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</si>
  <si>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</si>
  <si>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</si>
  <si>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</si>
  <si>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</si>
  <si>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</si>
  <si>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</si>
  <si>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</si>
  <si>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</si>
  <si>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</si>
  <si>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</si>
  <si>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</si>
  <si>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</si>
  <si>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</si>
  <si>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</si>
  <si>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</si>
  <si>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</si>
  <si>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</si>
  <si>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</si>
  <si>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</si>
  <si>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</si>
  <si>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</si>
  <si>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</si>
  <si>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</si>
  <si>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</si>
  <si>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</si>
  <si>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</si>
  <si>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</si>
  <si>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</si>
  <si>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</si>
  <si>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</si>
  <si>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</si>
  <si>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</si>
  <si>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</si>
  <si>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</si>
  <si>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</si>
  <si>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</si>
  <si>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</si>
  <si>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</si>
  <si>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</si>
  <si>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</si>
  <si>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</si>
  <si>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</si>
  <si>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</si>
  <si>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</si>
  <si>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</si>
  <si>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</si>
  <si>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</si>
  <si>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</si>
  <si>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</si>
  <si>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</si>
  <si>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</si>
  <si>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</si>
  <si>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</si>
  <si>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</si>
  <si>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</si>
  <si>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</si>
  <si>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</si>
  <si>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</si>
  <si>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</si>
  <si>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</si>
  <si>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</si>
  <si>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</si>
  <si>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</si>
  <si>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</si>
  <si>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</si>
  <si>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</si>
  <si>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</si>
  <si>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</si>
  <si>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</si>
  <si>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</si>
  <si>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</si>
  <si>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</si>
  <si>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</si>
  <si>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</si>
  <si>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</si>
  <si>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</si>
  <si>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</si>
  <si>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</si>
  <si>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</si>
  <si>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</si>
  <si>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</si>
  <si>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</si>
  <si>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</si>
  <si>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</si>
  <si>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</si>
  <si>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</si>
  <si>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</si>
  <si>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</si>
  <si>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</si>
  <si>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</si>
  <si>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</si>
  <si>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</si>
  <si>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</si>
  <si>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</si>
  <si>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</si>
  <si>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</si>
  <si>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</si>
  <si>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</si>
  <si>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</si>
  <si>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</si>
  <si>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</si>
  <si>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</si>
  <si>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</si>
  <si>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</si>
  <si>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</si>
  <si>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</si>
  <si>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</si>
  <si>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</si>
  <si>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</si>
  <si>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</si>
  <si>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</si>
  <si>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</si>
  <si>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</si>
  <si>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</si>
  <si>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</si>
  <si>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</si>
  <si>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</si>
  <si>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</si>
  <si>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</si>
  <si>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</si>
  <si>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</si>
  <si>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</si>
  <si>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</si>
  <si>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</si>
  <si>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</si>
  <si>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</si>
  <si>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</si>
  <si>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</si>
  <si>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</si>
  <si>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</si>
  <si>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</si>
  <si>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</si>
  <si>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</si>
  <si>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</si>
  <si>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</si>
  <si>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</si>
  <si>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</si>
  <si>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</si>
  <si>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</si>
  <si>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</si>
  <si>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</si>
  <si>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</si>
  <si>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</si>
  <si>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</si>
  <si>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</si>
  <si>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</si>
  <si>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</si>
  <si>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</si>
  <si>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</si>
  <si>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</si>
  <si>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</si>
  <si>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</si>
  <si>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</si>
  <si>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</si>
  <si>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</si>
  <si>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</si>
  <si>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</si>
  <si>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</si>
  <si>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</si>
  <si>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</si>
  <si>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</si>
  <si>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</si>
  <si>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</si>
  <si>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</si>
  <si>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</si>
  <si>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</si>
  <si>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</si>
  <si>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</si>
  <si>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</si>
  <si>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</si>
  <si>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</si>
  <si>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</si>
  <si>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</si>
  <si>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</si>
  <si>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</si>
  <si>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</si>
  <si>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</si>
  <si>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</si>
  <si>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</si>
  <si>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</si>
  <si>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</si>
  <si>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</si>
  <si>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</si>
  <si>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</si>
  <si>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</si>
  <si>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</si>
  <si>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</si>
  <si>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</si>
  <si>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</si>
  <si>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</si>
  <si>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</si>
  <si>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</si>
  <si>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</si>
  <si>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</si>
  <si>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</si>
  <si>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</si>
  <si>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</si>
  <si>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</si>
  <si>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</si>
  <si>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</si>
  <si>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</si>
  <si>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</si>
  <si>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</si>
  <si>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</si>
  <si>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</si>
  <si>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</si>
  <si>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</si>
  <si>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</si>
  <si>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</si>
  <si>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</si>
  <si>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</si>
  <si>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</si>
  <si>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</si>
  <si>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</si>
  <si>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</si>
  <si>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</si>
  <si>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</si>
  <si>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</si>
  <si>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</si>
  <si>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</si>
  <si>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</si>
  <si>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</si>
  <si>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</si>
  <si>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</si>
  <si>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</si>
  <si>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</si>
  <si>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</si>
  <si>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</si>
  <si>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</si>
  <si>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</si>
  <si>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</si>
  <si>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</si>
  <si>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</si>
  <si>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</si>
  <si>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</si>
  <si>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</si>
  <si>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</si>
  <si>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</si>
  <si>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</si>
  <si>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</si>
  <si>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</si>
  <si>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</si>
  <si>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</si>
  <si>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</si>
  <si>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</si>
  <si>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</si>
  <si>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</si>
  <si>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</si>
  <si>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</si>
  <si>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</si>
  <si>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</si>
  <si>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</si>
  <si>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</si>
  <si>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</si>
  <si>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</si>
  <si>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</si>
  <si>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</si>
  <si>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</si>
  <si>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</si>
  <si>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</si>
  <si>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</si>
  <si>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</si>
  <si>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</si>
  <si>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</si>
  <si>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</si>
  <si>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</si>
  <si>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</si>
  <si>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</si>
  <si>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</si>
  <si>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</si>
  <si>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</si>
  <si>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</si>
  <si>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</si>
  <si>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</si>
  <si>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</si>
  <si>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</si>
  <si>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</si>
  <si>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</si>
  <si>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</si>
  <si>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</si>
  <si>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</si>
  <si>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</si>
  <si>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</si>
  <si>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</si>
  <si>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</si>
  <si>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</si>
  <si>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</si>
  <si>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</si>
  <si>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</si>
  <si>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</si>
  <si>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</si>
  <si>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</si>
  <si>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</si>
  <si>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</si>
  <si>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</si>
  <si>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</si>
  <si>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</si>
  <si>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</si>
  <si>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</si>
  <si>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</si>
  <si>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</si>
  <si>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</si>
  <si>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</si>
  <si>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</si>
  <si>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</si>
  <si>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</si>
  <si>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</si>
  <si>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</si>
  <si>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</si>
  <si>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</si>
  <si>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</si>
  <si>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</si>
  <si>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</si>
  <si>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</si>
  <si>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</si>
  <si>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</si>
  <si>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</si>
  <si>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</si>
  <si>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</si>
  <si>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</si>
  <si>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</si>
  <si>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</si>
  <si>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</si>
  <si>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</si>
  <si>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</si>
  <si>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</si>
  <si>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</si>
  <si>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</si>
  <si>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</si>
  <si>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</si>
  <si>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</si>
  <si>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</si>
  <si>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</si>
  <si>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</si>
  <si>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</si>
  <si>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</si>
  <si>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</si>
  <si>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</si>
  <si>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</si>
  <si>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</si>
  <si>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</si>
  <si>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</si>
  <si>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</si>
  <si>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</si>
  <si>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</si>
  <si>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</si>
  <si>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</si>
  <si>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</si>
  <si>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</si>
  <si>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</si>
  <si>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</si>
  <si>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</si>
  <si>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</si>
  <si>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</si>
  <si>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</si>
  <si>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</si>
  <si>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</si>
  <si>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</si>
  <si>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</si>
  <si>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</si>
  <si>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</si>
  <si>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</si>
  <si>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</si>
  <si>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</si>
  <si>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</si>
  <si>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</si>
  <si>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</si>
  <si>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</si>
  <si>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</si>
  <si>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</si>
  <si>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</si>
  <si>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</si>
  <si>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</si>
  <si>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</si>
  <si>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</si>
  <si>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</si>
  <si>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</si>
  <si>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</si>
  <si>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</si>
  <si>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</si>
  <si>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</si>
  <si>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</si>
  <si>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</si>
  <si>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</si>
  <si>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</si>
  <si>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</si>
  <si>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</si>
  <si>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</si>
  <si>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</si>
  <si>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</si>
  <si>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</si>
  <si>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</si>
  <si>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</si>
  <si>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</si>
  <si>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</si>
  <si>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</si>
  <si>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</si>
  <si>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</si>
  <si>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</si>
  <si>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</si>
  <si>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</si>
  <si>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</si>
  <si>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</si>
  <si>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</si>
  <si>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</si>
  <si>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</si>
  <si>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</si>
  <si>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</si>
  <si>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</si>
  <si>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</si>
  <si>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</si>
  <si>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</si>
  <si>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</si>
  <si>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</si>
  <si>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</si>
  <si>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</si>
  <si>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</si>
  <si>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</si>
  <si>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</si>
  <si>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</si>
  <si>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</si>
  <si>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</si>
  <si>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</si>
  <si>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</si>
  <si>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</si>
  <si>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</si>
  <si>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</si>
  <si>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</si>
  <si>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</si>
  <si>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</si>
  <si>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</si>
  <si>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</si>
  <si>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</si>
  <si>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</si>
  <si>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</si>
  <si>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</si>
  <si>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</si>
  <si>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</si>
  <si>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</si>
  <si>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</si>
  <si>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</si>
  <si>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</si>
  <si>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</si>
  <si>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</si>
  <si>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</si>
  <si>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</si>
  <si>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</si>
  <si>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</si>
  <si>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</si>
  <si>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</si>
  <si>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</si>
  <si>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</si>
  <si>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</si>
  <si>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</si>
  <si>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</si>
  <si>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</si>
  <si>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</si>
  <si>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</si>
  <si>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</si>
  <si>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</si>
  <si>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</si>
  <si>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</si>
  <si>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</si>
  <si>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</si>
  <si>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</si>
  <si>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</si>
  <si>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</si>
  <si>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</si>
  <si>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</si>
  <si>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</si>
  <si>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</si>
  <si>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</si>
  <si>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</si>
  <si>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</si>
  <si>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</si>
  <si>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</si>
  <si>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</si>
  <si>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</si>
  <si>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</si>
  <si>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</si>
  <si>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</si>
  <si>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</si>
  <si>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</si>
  <si>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</si>
  <si>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</si>
  <si>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</si>
  <si>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</si>
  <si>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</si>
  <si>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</si>
  <si>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</si>
  <si>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</si>
  <si>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</si>
  <si>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</si>
  <si>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</si>
  <si>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</si>
  <si>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</si>
  <si>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</si>
  <si>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</si>
  <si>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</si>
  <si>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</si>
  <si>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</si>
  <si>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</si>
  <si>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</si>
  <si>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</si>
  <si>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</si>
  <si>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</si>
  <si>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</si>
  <si>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</si>
  <si>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</si>
  <si>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</si>
  <si>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</si>
  <si>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</si>
  <si>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</si>
  <si>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</si>
  <si>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</si>
  <si>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</si>
  <si>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</si>
  <si>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</si>
  <si>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</si>
  <si>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</si>
  <si>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</si>
  <si>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</si>
  <si>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</si>
  <si>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</si>
  <si>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</si>
  <si>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</si>
  <si>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</si>
  <si>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</si>
  <si>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</si>
  <si>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</si>
  <si>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</si>
  <si>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</si>
  <si>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</si>
  <si>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</si>
  <si>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</si>
  <si>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</si>
  <si>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</si>
  <si>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</si>
  <si>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</si>
  <si>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</si>
  <si>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</si>
  <si>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</si>
  <si>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</si>
  <si>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</si>
  <si>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</si>
  <si>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</si>
  <si>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</si>
  <si>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</si>
  <si>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</si>
  <si>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</si>
  <si>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</si>
  <si>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</si>
  <si>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</si>
  <si>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</si>
  <si>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</si>
  <si>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</si>
  <si>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</si>
  <si>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</si>
  <si>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</si>
  <si>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</si>
  <si>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</si>
  <si>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</si>
  <si>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</si>
  <si>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</si>
  <si>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</si>
  <si>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</si>
  <si>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</si>
  <si>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</si>
  <si>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</si>
  <si>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</si>
  <si>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</si>
  <si>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</si>
  <si>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</si>
  <si>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</si>
  <si>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</si>
  <si>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</si>
  <si>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</si>
  <si>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</si>
  <si>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</si>
  <si>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</si>
  <si>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</si>
  <si>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</si>
  <si>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</si>
  <si>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</si>
  <si>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</si>
  <si>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</si>
  <si>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</si>
  <si>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</si>
  <si>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</si>
  <si>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</si>
  <si>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</si>
  <si>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</si>
  <si>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</si>
  <si>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</si>
  <si>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</si>
  <si>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</si>
  <si>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</si>
  <si>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</si>
  <si>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</si>
  <si>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</si>
  <si>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</si>
  <si>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</si>
  <si>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</si>
  <si>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</si>
  <si>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</si>
  <si>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</si>
  <si>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</si>
  <si>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</si>
  <si>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</si>
  <si>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</si>
  <si>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</si>
  <si>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</si>
  <si>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</si>
  <si>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</si>
  <si>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</si>
  <si>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</si>
  <si>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</si>
  <si>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</si>
  <si>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</si>
  <si>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</si>
  <si>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</si>
  <si>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</si>
  <si>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</si>
  <si>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</si>
  <si>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</si>
  <si>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</si>
  <si>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</si>
  <si>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</si>
  <si>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</si>
  <si>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</si>
  <si>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</si>
  <si>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</si>
  <si>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</si>
  <si>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</si>
  <si>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</si>
  <si>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</si>
  <si>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</si>
  <si>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</si>
  <si>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</si>
  <si>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</si>
  <si>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</si>
  <si>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</si>
  <si>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</si>
  <si>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</si>
  <si>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</si>
  <si>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</si>
  <si>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</si>
  <si>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</si>
  <si>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</si>
  <si>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</si>
  <si>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</si>
  <si>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</si>
  <si>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</si>
  <si>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</si>
  <si>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</si>
  <si>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</si>
  <si>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</si>
  <si>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</si>
  <si>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</si>
  <si>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</si>
  <si>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</si>
  <si>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</si>
  <si>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</si>
  <si>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</si>
  <si>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</si>
  <si>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</si>
  <si>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</si>
  <si>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</si>
  <si>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</si>
  <si>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</si>
  <si>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</si>
  <si>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</si>
  <si>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</si>
  <si>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</si>
  <si>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</si>
  <si>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</si>
  <si>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</si>
  <si>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</si>
  <si>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</si>
  <si>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</si>
  <si>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</si>
  <si>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</si>
  <si>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</si>
  <si>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</si>
  <si>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</si>
  <si>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</si>
  <si>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</si>
  <si>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</si>
  <si>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</si>
  <si>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</si>
  <si>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</si>
  <si>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</si>
  <si>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</si>
  <si>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</si>
  <si>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</si>
  <si>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</si>
  <si>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</si>
  <si>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</si>
  <si>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</si>
  <si>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</si>
  <si>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</si>
  <si>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</si>
  <si>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</si>
  <si>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</si>
  <si>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</si>
  <si>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</si>
  <si>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</si>
  <si>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</si>
  <si>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</si>
  <si>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</si>
  <si>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</si>
  <si>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</si>
  <si>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</si>
  <si>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</si>
  <si>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</si>
  <si>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</si>
  <si>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</si>
  <si>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</si>
  <si>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</si>
  <si>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</si>
  <si>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</si>
  <si>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</si>
  <si>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</si>
  <si>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</si>
  <si>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</si>
  <si>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</si>
  <si>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</si>
  <si>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</si>
  <si>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</si>
  <si>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</si>
  <si>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</si>
  <si>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</si>
  <si>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</si>
  <si>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</si>
  <si>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</si>
  <si>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</si>
  <si>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</si>
  <si>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</si>
  <si>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</si>
  <si>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</si>
  <si>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</si>
  <si>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</si>
  <si>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</si>
  <si>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</si>
  <si>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</si>
  <si>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</si>
  <si>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</si>
  <si>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</si>
  <si>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</si>
  <si>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</si>
  <si>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</si>
  <si>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</si>
  <si>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</si>
  <si>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</si>
  <si>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</si>
  <si>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</si>
  <si>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</si>
  <si>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</si>
  <si>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</si>
  <si>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</si>
  <si>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</si>
  <si>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</si>
  <si>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</si>
  <si>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</si>
  <si>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</si>
  <si>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</si>
  <si>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</si>
  <si>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</si>
  <si>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</si>
  <si>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</si>
  <si>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</si>
  <si>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</si>
  <si>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</si>
  <si>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</si>
  <si>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</si>
  <si>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</si>
  <si>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</si>
  <si>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</si>
  <si>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</si>
  <si>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</si>
  <si>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</si>
  <si>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</si>
  <si>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</si>
  <si>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</si>
  <si>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</si>
  <si>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</si>
  <si>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</si>
  <si>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</si>
  <si>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</si>
  <si>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</si>
  <si>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</si>
  <si>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</si>
  <si>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</si>
  <si>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</si>
  <si>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</si>
  <si>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</si>
  <si>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</si>
  <si>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</si>
  <si>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</si>
  <si>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</si>
  <si>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</si>
  <si>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</si>
  <si>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</si>
  <si>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</si>
  <si>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</si>
  <si>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</si>
  <si>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</si>
  <si>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</si>
  <si>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</si>
  <si>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</si>
  <si>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</si>
  <si>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</si>
  <si>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</si>
  <si>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</si>
  <si>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</si>
  <si>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</si>
  <si>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</si>
  <si>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</si>
  <si>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</si>
  <si>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</si>
  <si>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</si>
  <si>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</si>
  <si>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</si>
  <si>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</si>
  <si>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</si>
  <si>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</si>
  <si>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</si>
  <si>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</si>
  <si>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</si>
  <si>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</si>
  <si>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</si>
  <si>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</si>
  <si>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</si>
  <si>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</si>
  <si>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</si>
  <si>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</si>
  <si>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</si>
  <si>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</si>
  <si>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</si>
  <si>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</si>
  <si>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</si>
  <si>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</si>
  <si>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</si>
  <si>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</si>
  <si>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</si>
  <si>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</si>
  <si>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</si>
  <si>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</si>
  <si>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</si>
  <si>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</si>
  <si>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</si>
  <si>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</si>
  <si>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</si>
  <si>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</si>
  <si>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</si>
  <si>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</si>
  <si>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</si>
  <si>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</si>
  <si>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</si>
  <si>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</si>
  <si>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</si>
  <si>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</si>
  <si>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</si>
  <si>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</si>
  <si>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</si>
  <si>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</si>
  <si>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</si>
  <si>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</si>
  <si>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</si>
  <si>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</si>
  <si>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</si>
  <si>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</si>
  <si>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</si>
  <si>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</si>
  <si>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</si>
  <si>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</si>
  <si>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</si>
  <si>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</si>
  <si>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</si>
  <si>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</si>
  <si>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</si>
  <si>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</si>
  <si>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</si>
  <si>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</si>
  <si>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</si>
  <si>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</si>
  <si>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</si>
  <si>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</si>
  <si>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</si>
  <si>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</si>
  <si>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</si>
  <si>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</si>
  <si>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</si>
  <si>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</si>
  <si>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</si>
  <si>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</si>
  <si>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</si>
  <si>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</si>
  <si>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</si>
  <si>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</si>
  <si>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</si>
  <si>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</si>
  <si>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</si>
  <si>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</si>
  <si>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</si>
  <si>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</si>
  <si>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</si>
  <si>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</si>
  <si>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</si>
  <si>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</si>
  <si>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</si>
  <si>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</si>
  <si>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</si>
  <si>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</si>
  <si>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</si>
  <si>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</si>
  <si>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</si>
  <si>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</si>
  <si>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</si>
  <si>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</si>
  <si>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</si>
  <si>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</si>
  <si>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</si>
  <si>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</si>
  <si>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</si>
  <si>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</si>
  <si>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</si>
  <si>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</si>
  <si>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</si>
  <si>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</si>
  <si>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</si>
  <si>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</si>
  <si>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</si>
  <si>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</si>
  <si>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</si>
  <si>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</si>
  <si>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</si>
  <si>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</si>
  <si>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</si>
  <si>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</si>
  <si>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</si>
  <si>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</si>
  <si>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</si>
  <si>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</si>
  <si>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</si>
  <si>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</si>
  <si>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</si>
  <si>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</si>
  <si>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</si>
  <si>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</si>
  <si>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</si>
  <si>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</si>
  <si>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</si>
  <si>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</si>
  <si>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</si>
  <si>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</si>
  <si>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</si>
  <si>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</si>
  <si>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</si>
  <si>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</si>
  <si>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</si>
  <si>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</si>
  <si>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</si>
  <si>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</si>
  <si>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</si>
  <si>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</si>
  <si>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</si>
  <si>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</si>
  <si>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</si>
  <si>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</si>
  <si>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</si>
  <si>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</si>
  <si>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</si>
  <si>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</si>
  <si>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</si>
  <si>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</si>
  <si>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</si>
  <si>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</si>
  <si>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</si>
  <si>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</si>
  <si>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</si>
  <si>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</si>
  <si>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</si>
  <si>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</si>
  <si>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</si>
  <si>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</si>
  <si>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</si>
  <si>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</si>
  <si>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</si>
  <si>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</si>
  <si>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</si>
  <si>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</si>
  <si>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</si>
  <si>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</si>
  <si>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</si>
  <si>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</si>
  <si>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</si>
  <si>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</si>
  <si>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</si>
  <si>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</si>
  <si>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</si>
  <si>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</si>
  <si>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</si>
  <si>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</si>
  <si>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</si>
  <si>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</si>
  <si>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</si>
  <si>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</si>
  <si>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</si>
  <si>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</si>
  <si>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</si>
  <si>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</si>
  <si>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</si>
  <si>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</si>
  <si>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</si>
  <si>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</si>
  <si>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</si>
  <si>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</si>
  <si>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</si>
  <si>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</si>
  <si>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</si>
  <si>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</si>
  <si>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</si>
  <si>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</si>
  <si>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</si>
  <si>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</si>
  <si>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</si>
  <si>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</si>
  <si>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</si>
  <si>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</si>
  <si>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</si>
  <si>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</si>
  <si>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</si>
  <si>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</si>
  <si>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</si>
  <si>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</si>
  <si>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</si>
  <si>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</si>
  <si>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</si>
  <si>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</si>
  <si>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</si>
  <si>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</si>
  <si>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</si>
  <si>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</si>
  <si>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</si>
  <si>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</si>
  <si>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</si>
  <si>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</si>
  <si>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</si>
  <si>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</si>
  <si>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</si>
  <si>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</si>
  <si>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</si>
  <si>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</si>
  <si>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</si>
  <si>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</si>
  <si>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</si>
  <si>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</si>
  <si>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</si>
  <si>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</si>
  <si>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</si>
  <si>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</si>
  <si>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</si>
  <si>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</si>
  <si>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</si>
  <si>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</si>
  <si>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</si>
  <si>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</si>
  <si>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</si>
  <si>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</si>
  <si>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</si>
  <si>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</si>
  <si>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</si>
  <si>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</si>
  <si>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</si>
  <si>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</si>
  <si>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</si>
  <si>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</si>
  <si>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</si>
  <si>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</si>
  <si>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</si>
  <si>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</si>
  <si>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</si>
  <si>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</si>
  <si>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</si>
  <si>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</si>
  <si>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</si>
  <si>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</si>
  <si>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</si>
  <si>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</si>
  <si>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</si>
  <si>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</si>
  <si>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</si>
  <si>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</si>
  <si>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</si>
  <si>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</si>
  <si>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</si>
  <si>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</si>
  <si>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</si>
  <si>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</si>
  <si>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</si>
  <si>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</si>
  <si>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</si>
  <si>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</si>
  <si>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</si>
  <si>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</si>
  <si>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</si>
  <si>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</si>
  <si>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</si>
  <si>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</si>
  <si>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</si>
  <si>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</si>
  <si>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</si>
  <si>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</si>
  <si>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</si>
  <si>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</si>
  <si>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</si>
  <si>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</si>
  <si>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</si>
  <si>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</si>
  <si>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</si>
  <si>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</si>
  <si>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</si>
  <si>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</si>
  <si>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</si>
  <si>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</si>
  <si>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</si>
  <si>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</si>
  <si>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</si>
  <si>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</si>
  <si>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</si>
  <si>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</si>
  <si>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</si>
  <si>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</si>
  <si>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</si>
  <si>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</si>
  <si>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</si>
  <si>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</si>
  <si>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</si>
  <si>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</si>
  <si>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</si>
  <si>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</si>
  <si>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</si>
  <si>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</si>
  <si>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</si>
  <si>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</si>
  <si>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</si>
  <si>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</si>
  <si>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</si>
  <si>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</si>
  <si>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</si>
  <si>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</si>
  <si>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</si>
  <si>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</si>
  <si>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</si>
  <si>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</si>
  <si>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</si>
  <si>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</si>
  <si>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</si>
  <si>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</si>
  <si>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</si>
  <si>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</si>
  <si>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</si>
  <si>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</si>
  <si>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</si>
  <si>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</si>
  <si>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</si>
  <si>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</si>
  <si>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</si>
  <si>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</si>
  <si>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</si>
  <si>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</si>
  <si>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</si>
  <si>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</si>
  <si>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</si>
  <si>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</si>
  <si>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</si>
  <si>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</si>
  <si>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</si>
  <si>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</si>
  <si>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</si>
  <si>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</si>
  <si>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</si>
  <si>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</si>
  <si>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</si>
  <si>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</si>
  <si>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</si>
  <si>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</si>
  <si>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</si>
  <si>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</si>
  <si>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</si>
  <si>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</si>
  <si>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</si>
  <si>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</si>
  <si>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</si>
  <si>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</si>
  <si>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</si>
  <si>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</si>
  <si>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</si>
  <si>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</si>
  <si>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</si>
  <si>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</si>
  <si>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</si>
  <si>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</si>
  <si>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</si>
  <si>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</si>
  <si>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</si>
  <si>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</si>
  <si>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</si>
  <si>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</si>
  <si>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</si>
  <si>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</si>
  <si>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</si>
  <si>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</si>
  <si>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</si>
  <si>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</si>
  <si>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</si>
  <si>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</si>
  <si>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</si>
  <si>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</si>
  <si>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</si>
  <si>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</si>
  <si>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</si>
  <si>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</si>
  <si>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</si>
  <si>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</si>
  <si>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</si>
  <si>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</si>
  <si>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</si>
  <si>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</si>
  <si>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</si>
  <si>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</si>
  <si>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</si>
  <si>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</si>
  <si>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</si>
  <si>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</si>
  <si>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</si>
  <si>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</si>
  <si>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</si>
  <si>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</si>
  <si>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</si>
  <si>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</si>
  <si>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</si>
  <si>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</si>
  <si>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</si>
  <si>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</si>
  <si>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</si>
  <si>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</si>
  <si>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</si>
  <si>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</si>
  <si>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</si>
  <si>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</si>
  <si>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</si>
  <si>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</si>
  <si>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</si>
  <si>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</si>
  <si>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</si>
  <si>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</si>
  <si>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</si>
  <si>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</si>
  <si>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</si>
  <si>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</si>
  <si>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</si>
  <si>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</si>
  <si>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</si>
  <si>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</si>
  <si>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</si>
  <si>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</si>
  <si>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</si>
  <si>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</si>
  <si>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</si>
  <si>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</si>
  <si>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</si>
  <si>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</si>
  <si>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</si>
  <si>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</si>
  <si>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</si>
  <si>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</si>
  <si>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</si>
  <si>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</si>
  <si>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</si>
  <si>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</si>
  <si>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</si>
  <si>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</si>
  <si>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</si>
  <si>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</si>
  <si>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</si>
  <si>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</si>
  <si>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</si>
  <si>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</si>
  <si>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</si>
  <si>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</si>
  <si>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</si>
  <si>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</si>
  <si>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</si>
  <si>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</si>
  <si>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</si>
  <si>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</si>
  <si>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</si>
  <si>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</si>
  <si>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</si>
  <si>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</si>
  <si>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</si>
  <si>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</si>
  <si>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</si>
  <si>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</si>
  <si>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</si>
  <si>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</si>
  <si>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</si>
  <si>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</si>
  <si>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</si>
  <si>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</si>
  <si>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</si>
  <si>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</si>
  <si>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</si>
  <si>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</si>
  <si>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</si>
  <si>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</si>
  <si>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</si>
  <si>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</si>
  <si>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</si>
  <si>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</si>
  <si>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</si>
  <si>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</si>
  <si>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</si>
  <si>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</si>
  <si>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</si>
  <si>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</si>
  <si>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</si>
  <si>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</si>
  <si>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</si>
  <si>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</si>
  <si>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</si>
  <si>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</si>
  <si>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</si>
  <si>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</si>
  <si>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</si>
  <si>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</si>
  <si>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</si>
  <si>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</si>
  <si>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</si>
  <si>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</si>
  <si>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</si>
  <si>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</si>
  <si>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</si>
  <si>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</si>
  <si>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</si>
  <si>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</si>
  <si>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</si>
  <si>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</si>
  <si>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</si>
  <si>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</si>
  <si>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</si>
  <si>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</si>
  <si>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</si>
  <si>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</si>
  <si>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</si>
  <si>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</si>
  <si>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</si>
  <si>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</si>
  <si>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</si>
  <si>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</si>
  <si>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</si>
  <si>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</si>
  <si>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</si>
  <si>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</si>
  <si>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</si>
  <si>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</si>
  <si>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</si>
  <si>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</si>
  <si>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</si>
  <si>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</si>
  <si>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</si>
  <si>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</si>
  <si>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</si>
  <si>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</si>
  <si>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</si>
  <si>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</si>
  <si>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</si>
  <si>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</si>
  <si>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</si>
  <si>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</si>
  <si>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</si>
  <si>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</si>
  <si>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</si>
  <si>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</si>
  <si>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</si>
  <si>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</si>
  <si>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</si>
  <si>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</si>
  <si>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</si>
  <si>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</si>
  <si>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</si>
  <si>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</si>
  <si>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</si>
  <si>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</si>
  <si>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</si>
  <si>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</si>
  <si>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</si>
  <si>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</si>
  <si>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</si>
  <si>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</si>
  <si>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</si>
  <si>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</si>
  <si>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</si>
  <si>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</si>
  <si>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</si>
  <si>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</si>
  <si>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</si>
  <si>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</si>
  <si>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</si>
  <si>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</si>
  <si>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</si>
  <si>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</si>
  <si>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</si>
  <si>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</si>
  <si>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</si>
  <si>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</si>
  <si>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</si>
  <si>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</si>
  <si>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</si>
  <si>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</si>
  <si>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</si>
  <si>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</si>
  <si>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</si>
  <si>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</si>
  <si>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</si>
  <si>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</si>
  <si>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</si>
  <si>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</si>
  <si>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</si>
  <si>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</si>
  <si>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</si>
  <si>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</si>
  <si>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</si>
  <si>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</si>
  <si>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</si>
  <si>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</si>
  <si>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</si>
  <si>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</si>
  <si>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</si>
  <si>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</si>
  <si>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</si>
  <si>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</si>
  <si>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</si>
  <si>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</si>
  <si>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</si>
  <si>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</si>
  <si>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</si>
  <si>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</si>
  <si>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</si>
  <si>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</si>
  <si>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</si>
  <si>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</si>
  <si>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</si>
  <si>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</si>
  <si>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</si>
  <si>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</si>
  <si>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</si>
  <si>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</si>
  <si>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</si>
  <si>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</si>
  <si>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</si>
  <si>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</si>
  <si>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</si>
  <si>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</si>
  <si>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</si>
  <si>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</si>
  <si>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</si>
  <si>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</si>
  <si>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</si>
  <si>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</si>
  <si>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</si>
  <si>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</si>
  <si>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</si>
  <si>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</si>
  <si>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</si>
  <si>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</si>
  <si>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</si>
  <si>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</si>
  <si>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</si>
  <si>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</si>
  <si>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</si>
  <si>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</si>
  <si>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</si>
  <si>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</si>
  <si>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</si>
  <si>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</si>
  <si>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</si>
  <si>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</si>
  <si>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</si>
  <si>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</si>
  <si>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</si>
  <si>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</si>
  <si>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</si>
  <si>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</si>
  <si>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</si>
  <si>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</si>
  <si>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</si>
  <si>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</si>
  <si>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</si>
  <si>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</si>
  <si>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</si>
  <si>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</si>
  <si>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</si>
  <si>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</si>
  <si>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</si>
  <si>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</si>
  <si>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</si>
  <si>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</si>
  <si>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</si>
  <si>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</si>
  <si>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</si>
  <si>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</si>
  <si>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</si>
  <si>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</si>
  <si>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</si>
  <si>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</si>
  <si>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</si>
  <si>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</si>
  <si>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</si>
  <si>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</si>
  <si>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</si>
  <si>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</si>
  <si>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</si>
  <si>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</si>
  <si>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</si>
  <si>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</si>
  <si>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</si>
  <si>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</si>
  <si>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</si>
  <si>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</si>
  <si>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</si>
  <si>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</si>
  <si>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</si>
  <si>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</si>
  <si>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</si>
  <si>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</si>
  <si>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</si>
  <si>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</si>
  <si>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</si>
  <si>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</si>
  <si>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</si>
  <si>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</si>
  <si>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</si>
  <si>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</si>
  <si>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</si>
  <si>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</si>
  <si>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</si>
  <si>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</si>
  <si>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</si>
  <si>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</si>
  <si>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</si>
  <si>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</si>
  <si>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</si>
  <si>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</si>
  <si>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</si>
  <si>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</si>
  <si>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</si>
  <si>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</si>
  <si>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</si>
  <si>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</si>
  <si>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</si>
  <si>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</si>
  <si>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</si>
  <si>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</si>
  <si>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</si>
  <si>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</si>
  <si>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</si>
  <si>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</si>
  <si>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</si>
  <si>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</si>
  <si>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</si>
  <si>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</si>
  <si>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</si>
  <si>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</si>
  <si>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</si>
  <si>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</si>
  <si>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</si>
  <si>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</si>
  <si>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</si>
  <si>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</si>
  <si>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</si>
  <si>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</si>
  <si>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</si>
  <si>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</si>
  <si>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</si>
  <si>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</si>
  <si>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</si>
  <si>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</si>
  <si>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</si>
  <si>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</si>
  <si>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</si>
  <si>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</si>
  <si>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</si>
  <si>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</si>
  <si>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</si>
  <si>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</si>
  <si>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</si>
  <si>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</si>
  <si>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</si>
  <si>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</si>
  <si>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</si>
  <si>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</si>
  <si>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</si>
  <si>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</si>
  <si>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</si>
  <si>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</si>
  <si>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</si>
  <si>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</si>
  <si>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</si>
  <si>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</si>
  <si>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</si>
  <si>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</si>
  <si>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</si>
  <si>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</si>
  <si>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</si>
  <si>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</si>
  <si>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</si>
  <si>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</si>
  <si>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</si>
  <si>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</si>
  <si>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</si>
  <si>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</si>
  <si>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</si>
  <si>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</si>
  <si>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</si>
  <si>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</si>
  <si>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</si>
  <si>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</si>
  <si>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</si>
  <si>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</si>
  <si>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</si>
  <si>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</si>
  <si>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</si>
  <si>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</si>
  <si>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</si>
  <si>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</si>
  <si>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</si>
  <si>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</si>
  <si>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</si>
  <si>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</si>
  <si>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</si>
  <si>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</si>
  <si>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</si>
  <si>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</si>
  <si>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</si>
  <si>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</si>
  <si>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</si>
  <si>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</si>
  <si>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</si>
  <si>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</si>
  <si>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</si>
  <si>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</si>
  <si>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</si>
  <si>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</si>
  <si>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</si>
  <si>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</si>
  <si>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</si>
  <si>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</si>
  <si>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</si>
  <si>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</si>
  <si>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</si>
  <si>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</si>
  <si>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</si>
  <si>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</si>
  <si>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</si>
  <si>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</si>
  <si>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</si>
  <si>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</si>
  <si>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</si>
  <si>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</si>
  <si>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</si>
  <si>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</si>
  <si>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</si>
  <si>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</si>
  <si>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</si>
  <si>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</si>
  <si>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</si>
  <si>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</si>
  <si>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</si>
  <si>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</si>
  <si>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</si>
  <si>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</si>
  <si>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</si>
  <si>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</si>
  <si>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</si>
  <si>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</si>
  <si>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</si>
  <si>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</si>
  <si>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</si>
  <si>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</si>
  <si>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</si>
  <si>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</si>
  <si>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</si>
  <si>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</si>
  <si>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</si>
  <si>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</si>
  <si>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</si>
  <si>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</si>
  <si>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</si>
  <si>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</si>
  <si>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</si>
  <si>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</si>
  <si>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</si>
  <si>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</si>
  <si>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</si>
  <si>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</si>
  <si>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</si>
  <si>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</si>
  <si>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</si>
  <si>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</si>
  <si>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</si>
  <si>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</si>
  <si>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</si>
  <si>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</si>
  <si>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</si>
  <si>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</si>
  <si>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</si>
  <si>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</si>
  <si>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</si>
  <si>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</si>
  <si>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</si>
  <si>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</si>
  <si>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</si>
  <si>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</si>
  <si>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</si>
  <si>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</si>
  <si>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</si>
  <si>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</si>
  <si>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</si>
  <si>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</si>
  <si>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</si>
  <si>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</si>
  <si>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</si>
  <si>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</si>
  <si>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</si>
  <si>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</si>
  <si>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</si>
  <si>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</si>
  <si>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</si>
  <si>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</si>
  <si>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</si>
  <si>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</si>
  <si>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</si>
  <si>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</si>
  <si>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</si>
  <si>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</si>
  <si>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</si>
  <si>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</si>
  <si>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</si>
  <si>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</si>
  <si>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</si>
  <si>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</si>
  <si>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</si>
  <si>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</si>
  <si>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</si>
  <si>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</si>
  <si>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</si>
  <si>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</si>
  <si>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</si>
  <si>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</si>
  <si>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</si>
  <si>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</si>
  <si>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</si>
  <si>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</si>
  <si>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</si>
  <si>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</si>
  <si>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</si>
  <si>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</si>
  <si>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</si>
  <si>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</si>
  <si>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</si>
  <si>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</si>
  <si>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</si>
  <si>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</si>
  <si>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</si>
  <si>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</si>
  <si>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</si>
  <si>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</si>
  <si>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</si>
  <si>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</si>
  <si>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</si>
  <si>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</si>
  <si>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</si>
  <si>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</si>
  <si>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</si>
  <si>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</si>
  <si>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</si>
  <si>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</si>
  <si>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</si>
  <si>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</si>
  <si>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</si>
  <si>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</si>
  <si>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</si>
  <si>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</si>
  <si>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</si>
  <si>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</si>
  <si>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</si>
  <si>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</si>
  <si>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</si>
  <si>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</si>
  <si>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</si>
  <si>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</si>
  <si>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</si>
  <si>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</si>
  <si>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</si>
  <si>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</si>
  <si>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</si>
  <si>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</si>
  <si>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</si>
  <si>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</si>
  <si>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</si>
  <si>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</si>
  <si>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</si>
  <si>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</si>
  <si>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</si>
  <si>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</si>
  <si>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</si>
  <si>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</si>
  <si>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</si>
  <si>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</si>
  <si>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</si>
  <si>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</si>
  <si>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</si>
  <si>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</si>
  <si>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</si>
  <si>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</si>
  <si>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</si>
  <si>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</si>
  <si>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</si>
  <si>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</si>
  <si>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</si>
  <si>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</si>
  <si>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</si>
  <si>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</si>
  <si>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</si>
  <si>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</si>
  <si>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</si>
  <si>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</si>
  <si>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</si>
  <si>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</si>
  <si>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</si>
  <si>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</si>
  <si>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</si>
  <si>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</si>
  <si>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</si>
  <si>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</si>
  <si>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</si>
  <si>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</si>
  <si>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</si>
  <si>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</si>
  <si>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</si>
  <si>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</si>
  <si>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</si>
  <si>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</si>
  <si>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</si>
  <si>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</si>
  <si>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</si>
  <si>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</si>
  <si>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</si>
  <si>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</si>
  <si>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</si>
  <si>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</si>
  <si>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</si>
  <si>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</si>
  <si>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</si>
  <si>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</si>
  <si>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</si>
  <si>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</si>
  <si>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</si>
  <si>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</si>
  <si>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</si>
  <si>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</si>
  <si>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</si>
  <si>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</si>
  <si>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</si>
  <si>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</si>
  <si>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</si>
  <si>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</si>
  <si>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</si>
  <si>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</si>
  <si>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</si>
  <si>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</si>
  <si>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</si>
  <si>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</si>
  <si>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</si>
  <si>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</si>
  <si>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</si>
  <si>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</si>
  <si>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</si>
  <si>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</si>
  <si>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</si>
  <si>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</si>
  <si>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</si>
  <si>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</si>
  <si>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</si>
  <si>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</si>
  <si>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</si>
  <si>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</si>
  <si>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</si>
  <si>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</si>
  <si>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</si>
  <si>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</si>
  <si>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</si>
  <si>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</si>
  <si>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</si>
  <si>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</si>
  <si>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</si>
  <si>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</si>
  <si>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</si>
  <si>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</si>
  <si>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</si>
  <si>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</si>
  <si>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</si>
  <si>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</si>
  <si>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</si>
  <si>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</si>
  <si>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</si>
  <si>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</si>
  <si>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</si>
  <si>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</si>
  <si>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</si>
  <si>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</si>
  <si>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</si>
  <si>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</si>
  <si>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</si>
  <si>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</si>
  <si>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</si>
  <si>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</si>
  <si>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</si>
  <si>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</si>
  <si>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</si>
  <si>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</si>
  <si>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</si>
  <si>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</si>
  <si>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</si>
  <si>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</si>
  <si>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</si>
  <si>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</si>
  <si>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</si>
  <si>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</si>
  <si>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</si>
  <si>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</si>
  <si>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</si>
  <si>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</si>
  <si>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</si>
  <si>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</si>
  <si>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</si>
  <si>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</si>
  <si>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</si>
  <si>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</si>
  <si>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</si>
  <si>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</si>
  <si>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</si>
  <si>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</si>
  <si>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</si>
  <si>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</si>
  <si>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</si>
  <si>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</si>
  <si>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</si>
  <si>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</si>
  <si>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</si>
  <si>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</si>
  <si>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</si>
  <si>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</si>
  <si>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</si>
  <si>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</si>
  <si>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</si>
  <si>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</si>
  <si>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</si>
  <si>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</si>
  <si>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</si>
  <si>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</si>
  <si>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</si>
  <si>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</si>
  <si>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</si>
  <si>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</si>
  <si>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</si>
  <si>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</si>
  <si>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</si>
  <si>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</si>
  <si>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</si>
  <si>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</si>
  <si>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</si>
  <si>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</si>
  <si>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</si>
  <si>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</si>
  <si>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</si>
  <si>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</si>
  <si>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</si>
  <si>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</si>
  <si>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</si>
  <si>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</si>
  <si>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</si>
  <si>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</si>
  <si>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</si>
  <si>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</si>
  <si>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</si>
  <si>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</si>
  <si>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</si>
  <si>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</si>
  <si>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</si>
  <si>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</si>
  <si>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</si>
  <si>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</si>
  <si>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</si>
  <si>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</si>
  <si>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</si>
  <si>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</si>
  <si>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</si>
  <si>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</si>
  <si>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</si>
  <si>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</si>
  <si>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</si>
  <si>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</si>
  <si>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</si>
  <si>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</si>
  <si>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</si>
  <si>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</si>
  <si>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</si>
  <si>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</si>
  <si>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</si>
  <si>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</si>
  <si>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</si>
  <si>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</si>
  <si>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</si>
  <si>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</si>
  <si>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</si>
  <si>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</si>
  <si>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</si>
  <si>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</si>
  <si>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</si>
  <si>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</si>
  <si>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</si>
  <si>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</si>
  <si>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</si>
  <si>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</si>
  <si>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</si>
  <si>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</si>
  <si>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</si>
  <si>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</si>
  <si>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</si>
  <si>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</si>
  <si>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</si>
  <si>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</si>
  <si>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</si>
  <si>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</si>
  <si>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</si>
  <si>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</si>
  <si>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</si>
  <si>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</si>
  <si>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</si>
  <si>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</si>
  <si>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</si>
  <si>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</si>
  <si>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</si>
  <si>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</si>
  <si>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</si>
  <si>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</si>
  <si>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</si>
  <si>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</si>
  <si>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</si>
  <si>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</si>
  <si>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</si>
  <si>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</si>
  <si>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</si>
  <si>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</si>
  <si>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</si>
  <si>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</si>
  <si>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</si>
  <si>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</si>
  <si>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</si>
  <si>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</si>
  <si>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</si>
  <si>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</si>
  <si>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</si>
  <si>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</si>
  <si>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</si>
  <si>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</si>
  <si>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</si>
  <si>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</si>
  <si>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</si>
  <si>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</si>
  <si>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</si>
  <si>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</si>
  <si>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</si>
  <si>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</si>
  <si>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</si>
  <si>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</si>
  <si>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</si>
  <si>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</si>
  <si>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</si>
  <si>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</si>
  <si>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</si>
  <si>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</si>
  <si>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</si>
  <si>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</si>
  <si>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</si>
  <si>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</si>
  <si>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</si>
  <si>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</si>
  <si>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</si>
  <si>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</si>
  <si>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</si>
  <si>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</si>
  <si>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</si>
  <si>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</si>
  <si>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</si>
  <si>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</si>
  <si>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</si>
  <si>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</si>
  <si>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</si>
  <si>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</si>
  <si>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</si>
  <si>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</si>
  <si>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</si>
  <si>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</si>
  <si>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</si>
  <si>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</si>
  <si>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</si>
  <si>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</si>
  <si>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</si>
  <si>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</si>
  <si>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</si>
  <si>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</si>
  <si>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</si>
  <si>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</si>
  <si>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</si>
  <si>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</si>
  <si>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</si>
  <si>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</si>
  <si>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</si>
  <si>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</si>
  <si>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</si>
  <si>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</si>
  <si>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</si>
  <si>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</si>
  <si>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</si>
  <si>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</si>
  <si>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</si>
  <si>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</si>
  <si>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</si>
  <si>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</si>
  <si>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</si>
  <si>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</si>
  <si>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</si>
  <si>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</si>
  <si>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</si>
  <si>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</si>
  <si>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</si>
  <si>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</si>
  <si>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</si>
  <si>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</si>
  <si>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</si>
  <si>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</si>
  <si>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</si>
  <si>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</si>
  <si>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</si>
  <si>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</si>
  <si>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</si>
  <si>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</si>
  <si>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</si>
  <si>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</si>
  <si>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</si>
  <si>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</si>
  <si>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</si>
  <si>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</si>
  <si>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</si>
  <si>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</si>
  <si>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</si>
  <si>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</si>
  <si>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</si>
  <si>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</si>
  <si>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</si>
  <si>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</si>
  <si>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</si>
  <si>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</si>
  <si>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</si>
  <si>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</si>
  <si>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</si>
  <si>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</si>
  <si>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</si>
  <si>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</si>
  <si>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</si>
  <si>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</si>
  <si>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</si>
  <si>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</si>
  <si>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</si>
  <si>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</si>
  <si>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</si>
  <si>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</si>
  <si>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</si>
  <si>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</si>
  <si>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</si>
  <si>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</si>
  <si>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</si>
  <si>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</si>
  <si>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</si>
  <si>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</si>
  <si>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</si>
  <si>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</si>
  <si>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</si>
  <si>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</si>
  <si>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</si>
  <si>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</si>
  <si>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</si>
  <si>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</si>
  <si>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</si>
  <si>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</si>
  <si>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</si>
  <si>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</si>
  <si>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</si>
  <si>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</si>
  <si>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</si>
  <si>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</si>
  <si>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</si>
  <si>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</si>
  <si>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</si>
  <si>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</si>
  <si>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</si>
  <si>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</si>
  <si>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</si>
  <si>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</si>
  <si>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</si>
  <si>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</si>
  <si>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</si>
  <si>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</si>
  <si>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</si>
  <si>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</si>
  <si>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</si>
  <si>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</si>
  <si>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</si>
  <si>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</si>
  <si>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</si>
  <si>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</si>
  <si>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</si>
  <si>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</si>
  <si>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</si>
  <si>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</si>
  <si>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</si>
  <si>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</si>
  <si>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</si>
  <si>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</si>
  <si>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</si>
  <si>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</si>
  <si>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</si>
  <si>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</si>
  <si>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</si>
  <si>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</si>
  <si>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</si>
  <si>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</si>
  <si>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</si>
  <si>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</si>
  <si>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</si>
  <si>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</si>
  <si>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</si>
  <si>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</si>
  <si>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</si>
  <si>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</si>
  <si>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</si>
  <si>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</si>
  <si>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</si>
  <si>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</si>
  <si>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</si>
  <si>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</si>
  <si>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</si>
  <si>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</si>
  <si>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</si>
  <si>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</si>
  <si>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</si>
  <si>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</si>
  <si>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</si>
  <si>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</si>
  <si>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</si>
  <si>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</si>
  <si>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</si>
  <si>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</si>
  <si>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</si>
  <si>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</si>
  <si>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</si>
  <si>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</si>
  <si>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</si>
  <si>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</si>
  <si>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</si>
  <si>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</si>
  <si>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</si>
  <si>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</si>
  <si>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</si>
  <si>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</si>
  <si>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</si>
  <si>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</si>
  <si>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</si>
  <si>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</si>
  <si>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</si>
  <si>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</si>
  <si>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</si>
  <si>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</si>
  <si>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</si>
  <si>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</si>
  <si>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</si>
  <si>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</si>
  <si>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</si>
  <si>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</si>
  <si>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</si>
  <si>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</si>
  <si>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</si>
  <si>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</si>
  <si>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</si>
  <si>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</si>
  <si>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</si>
  <si>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</si>
  <si>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</si>
  <si>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</si>
  <si>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</si>
  <si>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</si>
  <si>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</si>
  <si>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</si>
  <si>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</si>
  <si>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</si>
  <si>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</si>
  <si>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</si>
  <si>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</si>
  <si>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</si>
  <si>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</si>
  <si>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</si>
  <si>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</si>
  <si>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</si>
  <si>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</si>
  <si>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</si>
  <si>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</si>
  <si>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</si>
  <si>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</si>
  <si>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</si>
  <si>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</si>
  <si>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</si>
  <si>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</si>
  <si>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</si>
  <si>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</si>
  <si>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</si>
  <si>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</si>
  <si>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</si>
  <si>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</si>
  <si>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</si>
  <si>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</si>
  <si>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</si>
  <si>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</si>
  <si>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</si>
  <si>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</si>
  <si>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</si>
  <si>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</si>
  <si>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</si>
  <si>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</si>
  <si>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</si>
  <si>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</si>
  <si>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</si>
  <si>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</si>
  <si>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</si>
  <si>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</si>
  <si>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</si>
  <si>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</si>
  <si>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</si>
  <si>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</si>
  <si>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</si>
  <si>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</si>
  <si>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</si>
  <si>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</si>
  <si>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</si>
  <si>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</si>
  <si>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</si>
  <si>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</si>
  <si>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</si>
  <si>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</si>
  <si>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</si>
  <si>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</si>
  <si>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</si>
  <si>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</si>
  <si>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</si>
  <si>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</si>
  <si>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</si>
  <si>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</si>
  <si>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</si>
  <si>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</si>
  <si>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</si>
  <si>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</si>
  <si>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</si>
  <si>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</si>
  <si>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</si>
  <si>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</si>
  <si>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</si>
  <si>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</si>
  <si>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</si>
  <si>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</si>
  <si>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</si>
  <si>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</si>
  <si>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</si>
  <si>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</si>
  <si>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</si>
  <si>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</si>
  <si>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</si>
  <si>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</si>
  <si>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</si>
  <si>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</si>
  <si>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</si>
  <si>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</si>
  <si>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</si>
  <si>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</si>
  <si>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</si>
  <si>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</si>
  <si>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</si>
  <si>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</si>
  <si>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</si>
  <si>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</si>
  <si>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</si>
  <si>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</si>
  <si>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</si>
  <si>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</si>
  <si>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</si>
  <si>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</si>
  <si>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</si>
  <si>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</si>
  <si>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</si>
  <si>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</si>
  <si>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</si>
  <si>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</si>
  <si>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</si>
  <si>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</si>
  <si>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</si>
  <si>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</si>
  <si>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</si>
  <si>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</si>
  <si>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</si>
  <si>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</si>
  <si>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</si>
  <si>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</si>
  <si>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</si>
  <si>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</si>
  <si>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</si>
  <si>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</si>
  <si>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</si>
  <si>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</si>
  <si>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</si>
  <si>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</si>
  <si>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</si>
  <si>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</si>
  <si>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</si>
  <si>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</si>
  <si>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</si>
  <si>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</si>
  <si>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</si>
  <si>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</si>
  <si>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</si>
  <si>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</si>
  <si>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</si>
  <si>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</si>
  <si>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</si>
  <si>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</si>
  <si>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</si>
  <si>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</si>
  <si>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</si>
  <si>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</si>
  <si>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</si>
  <si>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</si>
  <si>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</si>
  <si>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</si>
  <si>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</si>
  <si>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</si>
  <si>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</si>
  <si>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</si>
  <si>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</si>
  <si>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</si>
  <si>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</si>
  <si>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</si>
  <si>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</si>
  <si>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</si>
  <si>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</si>
  <si>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</si>
  <si>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</si>
  <si>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</si>
  <si>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</si>
  <si>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</si>
  <si>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</si>
  <si>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</si>
  <si>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</si>
  <si>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</si>
  <si>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</si>
  <si>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</si>
  <si>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</si>
  <si>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</si>
  <si>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</si>
  <si>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</si>
  <si>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</si>
  <si>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</si>
  <si>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</si>
  <si>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</si>
  <si>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</si>
  <si>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</si>
  <si>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</si>
  <si>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</si>
  <si>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</si>
  <si>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</si>
  <si>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</si>
  <si>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</si>
  <si>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</si>
  <si>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</si>
  <si>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</si>
  <si>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</si>
  <si>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</si>
  <si>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</si>
  <si>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</si>
  <si>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</si>
  <si>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</si>
  <si>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</si>
  <si>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</si>
  <si>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</si>
  <si>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</si>
  <si>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</si>
  <si>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</si>
  <si>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</si>
  <si>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</si>
  <si>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</si>
  <si>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</si>
  <si>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</si>
  <si>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</si>
  <si>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</si>
  <si>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</si>
  <si>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</si>
  <si>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</si>
  <si>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</si>
  <si>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</si>
  <si>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</si>
  <si>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</si>
  <si>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</si>
  <si>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</si>
  <si>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</si>
  <si>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</si>
  <si>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</si>
  <si>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</si>
  <si>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</si>
  <si>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</si>
  <si>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</si>
  <si>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</si>
  <si>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</si>
  <si>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</si>
  <si>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</si>
  <si>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</si>
  <si>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</si>
  <si>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</si>
  <si>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</si>
  <si>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</si>
  <si>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</si>
  <si>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</si>
  <si>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</si>
  <si>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</si>
  <si>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</si>
  <si>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</si>
  <si>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</si>
  <si>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</si>
  <si>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</si>
  <si>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</si>
  <si>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</si>
  <si>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</si>
  <si>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</si>
  <si>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</si>
  <si>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</si>
  <si>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</si>
  <si>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</si>
  <si>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</si>
  <si>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</si>
  <si>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</si>
  <si>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</si>
  <si>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</si>
  <si>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</si>
  <si>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</si>
  <si>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</si>
  <si>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</si>
  <si>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</si>
  <si>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</si>
  <si>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</si>
  <si>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</si>
  <si>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</si>
  <si>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</si>
  <si>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</si>
  <si>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</si>
  <si>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</si>
  <si>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</si>
  <si>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</si>
  <si>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</si>
  <si>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</si>
  <si>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</si>
  <si>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</si>
  <si>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</si>
  <si>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</si>
  <si>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</si>
  <si>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</si>
  <si>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</si>
  <si>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</si>
  <si>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</si>
  <si>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</si>
  <si>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</si>
  <si>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</si>
  <si>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</si>
  <si>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</si>
  <si>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</si>
  <si>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</si>
  <si>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</si>
  <si>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</si>
  <si>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</si>
  <si>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</si>
  <si>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</si>
  <si>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</si>
  <si>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</si>
  <si>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</si>
  <si>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</si>
  <si>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</si>
  <si>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</si>
  <si>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</si>
  <si>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</si>
  <si>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</si>
  <si>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</si>
  <si>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</si>
  <si>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</si>
  <si>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</si>
  <si>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</si>
  <si>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</si>
  <si>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</si>
  <si>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</si>
  <si>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</si>
  <si>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</si>
  <si>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</si>
  <si>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</si>
  <si>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</si>
  <si>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</si>
  <si>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</si>
  <si>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</si>
  <si>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</si>
  <si>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</si>
  <si>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</si>
  <si>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</si>
  <si>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</si>
  <si>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</si>
  <si>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</si>
  <si>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</si>
  <si>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</si>
  <si>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</si>
  <si>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</si>
  <si>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</si>
  <si>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</si>
  <si>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</si>
  <si>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</si>
  <si>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</si>
  <si>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</si>
  <si>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</si>
  <si>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</si>
  <si>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</si>
  <si>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</si>
  <si>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</si>
  <si>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</si>
  <si>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</si>
  <si>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</si>
  <si>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</si>
  <si>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</si>
  <si>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</si>
  <si>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</si>
  <si>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</si>
  <si>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</si>
  <si>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</si>
  <si>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</si>
  <si>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</si>
  <si>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</si>
  <si>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</si>
  <si>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</si>
  <si>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</si>
  <si>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</si>
  <si>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</si>
  <si>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</si>
  <si>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</si>
  <si>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</si>
  <si>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</si>
  <si>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</si>
  <si>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</si>
  <si>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</si>
  <si>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</si>
  <si>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</si>
  <si>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</si>
  <si>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</si>
  <si>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</si>
  <si>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</si>
  <si>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</si>
  <si>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</si>
  <si>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</si>
  <si>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</si>
  <si>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</si>
  <si>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</si>
  <si>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</si>
  <si>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</si>
  <si>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</si>
  <si>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</si>
  <si>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</si>
  <si>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</si>
  <si>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</si>
  <si>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</si>
  <si>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</si>
  <si>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</si>
  <si>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</si>
  <si>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</si>
  <si>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</si>
  <si>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</si>
  <si>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</si>
  <si>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</si>
  <si>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</si>
  <si>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</si>
  <si>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</si>
  <si>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</si>
  <si>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</si>
  <si>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</si>
  <si>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</si>
  <si>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</si>
  <si>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</si>
  <si>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</si>
  <si>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</si>
  <si>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</si>
  <si>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</si>
  <si>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</si>
  <si>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</si>
  <si>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</si>
  <si>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</si>
  <si>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</si>
  <si>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</si>
  <si>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</si>
  <si>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</si>
  <si>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</si>
  <si>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</si>
  <si>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</si>
  <si>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</si>
  <si>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</si>
  <si>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</si>
  <si>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</si>
  <si>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</si>
  <si>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</si>
  <si>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</si>
  <si>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</si>
  <si>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</si>
  <si>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</si>
  <si>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</si>
  <si>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</si>
  <si>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</si>
  <si>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</si>
  <si>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</si>
  <si>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</si>
  <si>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</si>
  <si>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</si>
  <si>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</si>
  <si>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</si>
  <si>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</si>
  <si>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</si>
  <si>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</si>
  <si>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</si>
  <si>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</si>
  <si>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</si>
  <si>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</si>
  <si>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</si>
  <si>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</si>
  <si>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</si>
  <si>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</si>
  <si>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</si>
  <si>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</si>
  <si>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</si>
  <si>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</si>
  <si>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</si>
  <si>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</si>
  <si>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</si>
  <si>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</si>
  <si>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</si>
  <si>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</si>
  <si>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</si>
  <si>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</si>
  <si>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</si>
  <si>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</si>
  <si>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</si>
  <si>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</si>
  <si>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</si>
  <si>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</si>
  <si>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</si>
  <si>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</si>
  <si>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</si>
  <si>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</si>
  <si>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</si>
  <si>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</si>
  <si>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</si>
  <si>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</si>
  <si>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</si>
  <si>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</si>
  <si>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</si>
  <si>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</si>
  <si>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</si>
  <si>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</si>
  <si>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</si>
  <si>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</si>
  <si>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</si>
  <si>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</si>
  <si>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</si>
  <si>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</si>
  <si>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</si>
  <si>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</si>
  <si>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</si>
  <si>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</si>
  <si>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</si>
  <si>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</si>
  <si>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</si>
  <si>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</si>
  <si>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</si>
  <si>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</si>
  <si>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</si>
  <si>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</si>
  <si>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</si>
  <si>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</si>
  <si>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</si>
  <si>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</si>
  <si>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</si>
  <si>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</si>
  <si>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</si>
  <si>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</si>
  <si>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</si>
  <si>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</si>
  <si>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</si>
  <si>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</si>
  <si>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</si>
  <si>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</si>
  <si>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</si>
  <si>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</si>
  <si>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</si>
  <si>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</si>
  <si>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</si>
  <si>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</si>
  <si>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</si>
  <si>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</si>
  <si>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</si>
  <si>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</si>
  <si>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</si>
  <si>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</si>
  <si>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</si>
  <si>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</si>
  <si>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</si>
  <si>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</si>
  <si>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</si>
  <si>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</si>
  <si>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</si>
  <si>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</si>
  <si>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</si>
  <si>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</si>
  <si>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</si>
  <si>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</si>
  <si>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</si>
  <si>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</si>
  <si>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</si>
  <si>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</si>
  <si>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</si>
  <si>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</si>
  <si>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</si>
  <si>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</si>
  <si>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</si>
  <si>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</si>
  <si>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</si>
  <si>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</si>
  <si>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</si>
  <si>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</si>
  <si>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</si>
  <si>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</si>
  <si>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</si>
  <si>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</si>
  <si>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</si>
  <si>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</si>
  <si>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</si>
  <si>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</si>
  <si>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</si>
  <si>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</si>
  <si>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</si>
  <si>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</si>
  <si>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</si>
  <si>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</si>
  <si>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</si>
  <si>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</si>
  <si>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</si>
  <si>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</si>
  <si>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</si>
  <si>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</si>
  <si>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</si>
  <si>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</si>
  <si>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</si>
  <si>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</si>
  <si>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</si>
  <si>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</si>
  <si>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</si>
  <si>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</si>
  <si>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</si>
  <si>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</si>
  <si>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</si>
  <si>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</si>
  <si>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</si>
  <si>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</si>
  <si>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</si>
  <si>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</si>
  <si>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</si>
  <si>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</si>
  <si>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</si>
  <si>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</si>
  <si>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</si>
  <si>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</si>
  <si>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</si>
  <si>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</si>
  <si>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</si>
  <si>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</si>
  <si>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</si>
  <si>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</si>
  <si>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</si>
  <si>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</si>
  <si>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</si>
  <si>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</si>
  <si>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</si>
  <si>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</si>
  <si>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</si>
  <si>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</si>
  <si>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</si>
  <si>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</si>
  <si>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</si>
  <si>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</si>
  <si>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</si>
  <si>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</si>
  <si>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</si>
  <si>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</si>
  <si>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</si>
  <si>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</si>
  <si>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</si>
  <si>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</si>
  <si>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</si>
  <si>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</si>
  <si>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</si>
  <si>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</si>
  <si>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</si>
  <si>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</si>
  <si>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</si>
  <si>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</si>
  <si>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</si>
  <si>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</si>
  <si>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</si>
  <si>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</si>
  <si>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</si>
  <si>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</si>
  <si>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</si>
  <si>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</si>
  <si>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</si>
  <si>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</si>
  <si>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</si>
  <si>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</si>
  <si>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</si>
  <si>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</si>
  <si>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</si>
  <si>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</si>
  <si>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</si>
  <si>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</si>
  <si>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</si>
  <si>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</si>
  <si>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</si>
  <si>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</si>
  <si>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</si>
  <si>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</si>
  <si>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</si>
  <si>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</si>
  <si>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</si>
  <si>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</si>
  <si>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</si>
  <si>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</si>
  <si>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</si>
  <si>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</si>
  <si>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</si>
  <si>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</si>
  <si>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</si>
  <si>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</si>
  <si>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</si>
  <si>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</si>
  <si>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</si>
  <si>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</si>
  <si>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</si>
  <si>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</si>
  <si>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</si>
  <si>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</si>
  <si>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</si>
  <si>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</si>
  <si>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</si>
  <si>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</si>
  <si>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</si>
  <si>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</si>
  <si>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</si>
  <si>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</si>
  <si>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</si>
  <si>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</si>
  <si>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</si>
  <si>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</si>
  <si>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</si>
  <si>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</si>
  <si>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</si>
  <si>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</si>
  <si>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</si>
  <si>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</si>
  <si>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</si>
  <si>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</si>
  <si>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</si>
  <si>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</si>
  <si>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</si>
  <si>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</si>
  <si>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</si>
  <si>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</si>
  <si>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</si>
  <si>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</si>
  <si>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</si>
  <si>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</si>
  <si>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</si>
  <si>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</si>
  <si>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</si>
  <si>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</si>
  <si>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</si>
  <si>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</si>
  <si>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</si>
  <si>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</si>
  <si>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</si>
  <si>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</si>
  <si>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</si>
  <si>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</si>
  <si>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</si>
  <si>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</si>
  <si>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</si>
  <si>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</si>
  <si>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</si>
  <si>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</si>
  <si>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</si>
  <si>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</si>
  <si>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</si>
  <si>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</si>
  <si>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</si>
  <si>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</si>
  <si>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</si>
  <si>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</si>
  <si>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</si>
  <si>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</si>
  <si>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</si>
  <si>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</si>
  <si>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</si>
  <si>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</si>
  <si>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</si>
  <si>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</si>
  <si>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</si>
  <si>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</si>
  <si>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</si>
  <si>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</si>
  <si>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</si>
  <si>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</si>
  <si>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</si>
  <si>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</si>
  <si>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</si>
  <si>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</si>
  <si>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</si>
  <si>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</si>
  <si>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</si>
  <si>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</si>
  <si>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</si>
  <si>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</si>
  <si>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</si>
  <si>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</si>
  <si>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</si>
  <si>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</si>
  <si>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</si>
  <si>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</si>
  <si>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</si>
  <si>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</si>
  <si>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</si>
  <si>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</si>
  <si>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</si>
  <si>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</si>
  <si>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</si>
  <si>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</si>
  <si>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</si>
  <si>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</si>
  <si>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</si>
  <si>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</si>
  <si>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</si>
  <si>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</si>
  <si>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</si>
  <si>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</si>
  <si>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</si>
  <si>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</si>
  <si>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</si>
  <si>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</si>
  <si>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</si>
  <si>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</si>
  <si>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</si>
  <si>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</si>
  <si>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</si>
  <si>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</si>
  <si>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</si>
  <si>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</si>
  <si>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</si>
  <si>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</si>
  <si>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</si>
  <si>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</si>
  <si>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</si>
  <si>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</si>
  <si>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</si>
  <si>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</si>
  <si>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</si>
  <si>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</si>
  <si>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</si>
  <si>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</si>
  <si>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</si>
  <si>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</si>
  <si>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</si>
  <si>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</si>
  <si>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</si>
  <si>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</si>
  <si>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</si>
  <si>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</si>
  <si>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</si>
  <si>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</si>
  <si>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</si>
  <si>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</si>
  <si>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</si>
  <si>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</si>
  <si>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</si>
  <si>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</si>
  <si>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</si>
  <si>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</si>
  <si>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</si>
  <si>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</si>
  <si>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</si>
  <si>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</si>
  <si>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</si>
  <si>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</si>
  <si>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</si>
  <si>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</si>
  <si>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</si>
  <si>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</si>
  <si>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</si>
  <si>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</si>
  <si>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</si>
  <si>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</si>
  <si>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</si>
  <si>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</si>
  <si>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</si>
  <si>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</si>
  <si>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</si>
  <si>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</si>
  <si>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</si>
  <si>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</si>
  <si>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</si>
  <si>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</si>
  <si>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</si>
  <si>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</si>
  <si>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</si>
  <si>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</si>
  <si>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</si>
  <si>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</si>
  <si>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</si>
  <si>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</si>
  <si>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</si>
  <si>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</si>
  <si>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</si>
  <si>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</si>
  <si>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</si>
  <si>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</si>
  <si>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</si>
  <si>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</si>
  <si>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</si>
  <si>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</si>
  <si>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</si>
  <si>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</si>
  <si>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</si>
  <si>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</si>
  <si>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</si>
  <si>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</si>
  <si>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</si>
  <si>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</si>
  <si>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</si>
  <si>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</si>
  <si>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</si>
  <si>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</si>
  <si>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</si>
  <si>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</si>
  <si>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</si>
  <si>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</si>
  <si>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</si>
  <si>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</si>
  <si>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</si>
  <si>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</si>
  <si>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</si>
  <si>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</si>
  <si>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</si>
  <si>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</si>
  <si>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</si>
  <si>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</si>
  <si>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</si>
  <si>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</si>
  <si>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</si>
  <si>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</si>
  <si>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</si>
  <si>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</si>
  <si>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</si>
  <si>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</si>
  <si>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</si>
  <si>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</si>
  <si>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</si>
  <si>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</si>
  <si>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</si>
  <si>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</si>
  <si>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</si>
  <si>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</si>
  <si>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</si>
  <si>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</si>
  <si>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</si>
  <si>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</si>
  <si>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</si>
  <si>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</si>
  <si>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</si>
  <si>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</si>
  <si>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</si>
  <si>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</si>
  <si>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</si>
  <si>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</si>
  <si>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</si>
  <si>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</si>
  <si>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</si>
  <si>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</si>
  <si>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</si>
  <si>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</si>
  <si>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</si>
  <si>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</si>
  <si>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</si>
  <si>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</si>
  <si>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</si>
  <si>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</si>
  <si>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</si>
  <si>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</si>
  <si>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</si>
  <si>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</si>
  <si>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</si>
  <si>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</si>
  <si>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</si>
  <si>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</si>
  <si>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</si>
  <si>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</si>
  <si>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</si>
  <si>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</si>
  <si>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</si>
  <si>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</si>
  <si>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</si>
  <si>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</si>
  <si>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</si>
  <si>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</si>
  <si>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</si>
  <si>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</si>
  <si>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</si>
  <si>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</si>
  <si>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</si>
  <si>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</si>
  <si>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</si>
  <si>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</si>
  <si>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</si>
  <si>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</si>
  <si>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</si>
  <si>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</si>
  <si>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</si>
  <si>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</si>
  <si>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</si>
  <si>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</si>
  <si>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</si>
  <si>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</si>
  <si>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</si>
  <si>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</si>
  <si>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</si>
  <si>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</si>
  <si>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</si>
  <si>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</si>
  <si>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</si>
  <si>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</si>
  <si>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</si>
  <si>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</si>
  <si>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</si>
  <si>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</si>
  <si>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</si>
  <si>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</si>
  <si>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</si>
  <si>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</si>
  <si>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</si>
  <si>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</si>
  <si>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</si>
  <si>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</si>
  <si>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</si>
  <si>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</si>
  <si>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</si>
  <si>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</si>
  <si>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</si>
  <si>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</si>
  <si>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</si>
  <si>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</si>
  <si>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</si>
  <si>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</si>
  <si>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</si>
  <si>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</si>
  <si>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</si>
  <si>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</si>
  <si>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</si>
  <si>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</si>
  <si>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</si>
  <si>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</si>
  <si>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</si>
  <si>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</si>
  <si>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</si>
  <si>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</si>
  <si>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</si>
  <si>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</si>
  <si>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</si>
  <si>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</si>
  <si>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</si>
  <si>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</si>
  <si>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</si>
  <si>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</si>
  <si>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</si>
  <si>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</si>
  <si>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</si>
  <si>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</si>
  <si>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</si>
  <si>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</si>
  <si>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</si>
  <si>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</si>
  <si>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</si>
  <si>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</si>
  <si>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</si>
  <si>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</si>
  <si>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</si>
  <si>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</si>
  <si>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</si>
  <si>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</si>
  <si>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</si>
  <si>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</si>
  <si>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</si>
  <si>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</si>
  <si>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</si>
  <si>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</si>
  <si>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</si>
  <si>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</si>
  <si>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</si>
  <si>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</si>
  <si>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</si>
  <si>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</si>
  <si>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</si>
  <si>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</si>
  <si>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</si>
  <si>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</si>
  <si>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</si>
  <si>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</si>
  <si>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</si>
  <si>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</si>
  <si>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</si>
  <si>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</si>
  <si>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</si>
  <si>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</si>
  <si>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</si>
  <si>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</si>
  <si>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</si>
  <si>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</si>
  <si>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</si>
  <si>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</si>
  <si>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</si>
  <si>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</si>
  <si>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</si>
  <si>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</si>
  <si>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</si>
  <si>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</si>
  <si>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</si>
  <si>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</si>
  <si>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</si>
  <si>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</si>
  <si>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</si>
  <si>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</si>
  <si>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</si>
  <si>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</si>
  <si>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</si>
  <si>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</si>
  <si>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</si>
  <si>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</si>
  <si>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</si>
  <si>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</si>
  <si>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</si>
  <si>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</si>
  <si>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</si>
  <si>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</si>
  <si>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</si>
  <si>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</si>
  <si>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</si>
  <si>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</si>
  <si>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</si>
  <si>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</si>
  <si>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</si>
  <si>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</si>
  <si>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</si>
  <si>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</si>
  <si>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</si>
  <si>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</si>
  <si>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</si>
  <si>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</si>
  <si>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</si>
  <si>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</si>
  <si>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</si>
  <si>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</si>
  <si>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</si>
  <si>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</si>
  <si>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</si>
  <si>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</si>
  <si>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</si>
  <si>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</si>
  <si>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</si>
  <si>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</si>
  <si>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</si>
  <si>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</si>
  <si>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</si>
  <si>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</si>
  <si>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</si>
  <si>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</si>
  <si>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</si>
  <si>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</si>
  <si>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</si>
  <si>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</si>
  <si>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</si>
  <si>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</si>
  <si>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</si>
  <si>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</si>
  <si>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</si>
  <si>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</si>
  <si>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</si>
  <si>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</si>
  <si>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</si>
  <si>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</si>
  <si>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</si>
  <si>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</si>
  <si>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</si>
  <si>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</si>
  <si>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</si>
  <si>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</si>
  <si>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</si>
  <si>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</si>
  <si>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</si>
  <si>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</si>
  <si>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</si>
  <si>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</si>
  <si>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</si>
  <si>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</si>
  <si>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</si>
  <si>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</si>
  <si>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</si>
  <si>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</si>
  <si>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</si>
  <si>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</si>
  <si>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</si>
  <si>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</si>
  <si>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</si>
  <si>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</si>
  <si>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</si>
  <si>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</si>
  <si>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</si>
  <si>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</si>
  <si>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</si>
  <si>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</si>
  <si>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</si>
  <si>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</si>
  <si>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</si>
  <si>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</si>
  <si>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</si>
  <si>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</si>
  <si>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</si>
  <si>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</si>
  <si>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</si>
  <si>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</si>
  <si>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</si>
  <si>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</si>
  <si>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</si>
  <si>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</si>
  <si>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</si>
  <si>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</si>
  <si>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</si>
  <si>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</si>
  <si>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</si>
  <si>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</si>
  <si>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</si>
  <si>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</si>
  <si>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</si>
  <si>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</si>
  <si>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</si>
  <si>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</si>
  <si>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</si>
  <si>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</si>
  <si>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</si>
  <si>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</si>
  <si>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</si>
  <si>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</si>
  <si>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</si>
  <si>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</si>
  <si>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</si>
  <si>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</si>
  <si>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</si>
  <si>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</si>
  <si>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</si>
  <si>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</si>
  <si>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</si>
  <si>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</si>
  <si>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</si>
  <si>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</si>
  <si>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</si>
  <si>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</si>
  <si>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</si>
  <si>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</si>
  <si>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</si>
  <si>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</si>
  <si>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</si>
  <si>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</si>
  <si>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</si>
  <si>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</si>
  <si>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</si>
  <si>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</si>
  <si>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</si>
  <si>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</si>
  <si>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</si>
  <si>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</si>
  <si>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</si>
  <si>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</si>
  <si>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</si>
  <si>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</si>
  <si>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</si>
  <si>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</si>
  <si>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</si>
  <si>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</si>
  <si>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</si>
  <si>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</si>
  <si>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</si>
  <si>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</si>
  <si>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</si>
  <si>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</si>
  <si>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</si>
  <si>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</si>
  <si>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</si>
  <si>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</si>
  <si>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</si>
  <si>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</si>
  <si>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</si>
  <si>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</si>
  <si>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</si>
  <si>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</si>
  <si>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</si>
  <si>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</si>
  <si>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</si>
  <si>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</si>
  <si>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</si>
  <si>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</si>
  <si>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</si>
  <si>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</si>
  <si>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</si>
  <si>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</si>
  <si>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</si>
  <si>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</si>
  <si>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</si>
  <si>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</si>
  <si>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</si>
  <si>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</si>
  <si>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</si>
  <si>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</si>
  <si>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</si>
  <si>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</si>
  <si>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</si>
  <si>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</si>
  <si>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</si>
  <si>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</si>
  <si>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</si>
  <si>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</si>
  <si>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</si>
  <si>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</si>
  <si>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</si>
  <si>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</si>
  <si>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</si>
  <si>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</si>
  <si>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</si>
  <si>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</si>
  <si>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</si>
  <si>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</si>
  <si>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</si>
  <si>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</si>
  <si>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</si>
  <si>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</si>
  <si>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</si>
  <si>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</si>
  <si>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</si>
  <si>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</si>
  <si>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</si>
  <si>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</si>
  <si>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</si>
  <si>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</si>
  <si>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</si>
  <si>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</si>
  <si>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</si>
  <si>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</si>
  <si>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</si>
  <si>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</si>
  <si>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</si>
  <si>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</si>
  <si>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</si>
  <si>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</si>
  <si>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</si>
  <si>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</si>
  <si>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</si>
  <si>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</si>
  <si>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</si>
  <si>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</si>
  <si>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</si>
  <si>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</si>
  <si>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</si>
  <si>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</si>
  <si>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</si>
  <si>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</si>
  <si>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</si>
  <si>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</si>
  <si>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</si>
  <si>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</si>
  <si>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</si>
  <si>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</si>
  <si>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</si>
  <si>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</si>
  <si>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</si>
  <si>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</si>
  <si>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</si>
  <si>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</si>
  <si>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</si>
  <si>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</si>
  <si>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</si>
  <si>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</si>
  <si>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</si>
  <si>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</si>
  <si>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</si>
  <si>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</si>
  <si>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</si>
  <si>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</si>
  <si>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</si>
  <si>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</si>
  <si>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</si>
  <si>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</si>
  <si>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</si>
  <si>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</si>
  <si>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</si>
  <si>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</si>
  <si>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</si>
  <si>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</si>
  <si>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</si>
  <si>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</si>
  <si>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</si>
  <si>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</si>
  <si>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</si>
  <si>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</si>
  <si>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</si>
  <si>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</si>
  <si>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</si>
  <si>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</si>
  <si>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</si>
  <si>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</si>
  <si>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</si>
  <si>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</si>
  <si>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</si>
  <si>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</si>
  <si>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</si>
  <si>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</si>
  <si>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</si>
  <si>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</si>
  <si>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</si>
  <si>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</si>
  <si>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</si>
  <si>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</si>
  <si>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</si>
  <si>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</si>
  <si>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</si>
  <si>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</si>
  <si>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</si>
  <si>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</si>
  <si>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</si>
  <si>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</si>
  <si>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</si>
  <si>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</si>
  <si>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</si>
  <si>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</si>
  <si>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</si>
  <si>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</si>
  <si>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</si>
  <si>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</si>
  <si>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</si>
  <si>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</si>
  <si>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</si>
  <si>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</si>
  <si>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</si>
  <si>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</si>
  <si>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</si>
  <si>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</si>
  <si>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</si>
  <si>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</si>
  <si>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</si>
  <si>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</si>
  <si>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</si>
  <si>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</si>
  <si>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</si>
  <si>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</si>
  <si>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</si>
  <si>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</si>
  <si>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</si>
  <si>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</si>
  <si>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</si>
  <si>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</si>
  <si>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</si>
  <si>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</si>
  <si>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</si>
  <si>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</si>
  <si>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</si>
  <si>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</si>
  <si>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</si>
  <si>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</si>
  <si>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</si>
  <si>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</si>
  <si>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</si>
  <si>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</si>
  <si>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</si>
  <si>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</si>
  <si>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</si>
  <si>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</si>
  <si>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</si>
  <si>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</si>
  <si>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</si>
  <si>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</si>
  <si>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</si>
  <si>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</si>
  <si>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</si>
  <si>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</si>
  <si>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</si>
  <si>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</si>
  <si>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</si>
  <si>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</si>
  <si>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</si>
  <si>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</si>
  <si>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</si>
  <si>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</si>
  <si>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</si>
  <si>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</si>
  <si>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</si>
  <si>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</si>
  <si>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</si>
  <si>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</si>
  <si>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</si>
  <si>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</si>
  <si>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</si>
  <si>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</si>
  <si>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</si>
  <si>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</si>
  <si>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</si>
  <si>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</si>
  <si>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</si>
  <si>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</si>
  <si>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</si>
  <si>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</si>
  <si>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</si>
  <si>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</si>
  <si>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</si>
  <si>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</si>
  <si>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</si>
  <si>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</si>
  <si>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</si>
  <si>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</si>
  <si>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</si>
  <si>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</si>
  <si>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</si>
  <si>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</si>
  <si>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</si>
  <si>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</si>
  <si>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</si>
  <si>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</si>
  <si>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</si>
  <si>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</si>
  <si>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</si>
  <si>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</si>
  <si>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</si>
  <si>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</si>
  <si>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</si>
  <si>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</si>
  <si>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</si>
  <si>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</si>
  <si>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</si>
  <si>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</si>
  <si>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</si>
  <si>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</si>
  <si>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</si>
  <si>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</si>
  <si>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</si>
  <si>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</si>
  <si>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</si>
  <si>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</si>
  <si>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</si>
  <si>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</si>
  <si>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</si>
  <si>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</si>
  <si>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</si>
  <si>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</si>
  <si>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</si>
  <si>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</si>
  <si>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</si>
  <si>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</si>
  <si>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</si>
  <si>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</si>
  <si>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</si>
  <si>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</si>
  <si>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</si>
  <si>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</si>
  <si>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</si>
  <si>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</si>
  <si>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</si>
  <si>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</si>
  <si>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</si>
  <si>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</si>
  <si>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</si>
  <si>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</si>
  <si>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</si>
  <si>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</si>
  <si>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</si>
  <si>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</si>
  <si>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</si>
  <si>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</si>
  <si>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</si>
  <si>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</si>
  <si>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</si>
  <si>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</si>
  <si>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</si>
  <si>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</si>
  <si>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</si>
  <si>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</si>
  <si>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</si>
  <si>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</si>
  <si>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</si>
  <si>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</si>
  <si>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</si>
  <si>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</si>
  <si>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</si>
  <si>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</si>
  <si>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</si>
  <si>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</si>
  <si>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</si>
  <si>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</si>
  <si>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</si>
  <si>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</si>
  <si>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</si>
  <si>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</si>
  <si>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</si>
  <si>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</si>
  <si>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</si>
  <si>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</si>
  <si>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</si>
  <si>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</si>
  <si>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</si>
  <si>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</si>
  <si>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</si>
  <si>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</si>
  <si>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</si>
  <si>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</si>
  <si>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</si>
  <si>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</si>
  <si>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</si>
  <si>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</si>
  <si>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</si>
  <si>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</si>
  <si>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</si>
  <si>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</si>
  <si>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</si>
  <si>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</si>
  <si>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</si>
  <si>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</si>
  <si>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</si>
  <si>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</si>
  <si>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</si>
  <si>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</si>
  <si>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</si>
  <si>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</si>
  <si>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</si>
  <si>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</si>
  <si>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</si>
  <si>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</si>
  <si>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</si>
  <si>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</si>
  <si>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</si>
  <si>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</si>
  <si>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</si>
  <si>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</si>
  <si>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</si>
  <si>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</si>
  <si>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</si>
  <si>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</si>
  <si>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</si>
  <si>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</si>
  <si>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</si>
  <si>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</si>
  <si>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</si>
  <si>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</si>
  <si>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</si>
  <si>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</si>
  <si>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</si>
  <si>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</si>
  <si>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</si>
  <si>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</si>
  <si>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</si>
  <si>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</si>
  <si>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</si>
  <si>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</si>
  <si>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</si>
  <si>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</si>
  <si>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</si>
  <si>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</si>
  <si>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</si>
  <si>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</si>
  <si>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</si>
  <si>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</si>
  <si>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</si>
  <si>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</si>
  <si>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</si>
  <si>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</si>
  <si>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</si>
  <si>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</si>
  <si>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</si>
  <si>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</si>
  <si>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</si>
  <si>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</si>
  <si>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</si>
  <si>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</si>
  <si>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</si>
  <si>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</si>
  <si>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</si>
  <si>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</si>
  <si>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</si>
  <si>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</si>
  <si>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</si>
  <si>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</si>
  <si>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</si>
  <si>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</si>
  <si>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</si>
  <si>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</si>
  <si>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</si>
  <si>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</si>
  <si>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</si>
  <si>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</si>
  <si>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</si>
  <si>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</si>
  <si>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</si>
  <si>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</si>
  <si>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</si>
  <si>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</si>
  <si>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</si>
  <si>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</si>
  <si>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</si>
  <si>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</si>
  <si>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</si>
  <si>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</si>
  <si>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</si>
  <si>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</si>
  <si>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</si>
  <si>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</si>
  <si>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</si>
  <si>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</si>
  <si>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</si>
  <si>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</si>
  <si>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</si>
  <si>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</si>
  <si>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</si>
  <si>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</si>
  <si>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</si>
  <si>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</si>
  <si>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</si>
  <si>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</si>
  <si>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</si>
  <si>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</si>
  <si>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</si>
  <si>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</si>
  <si>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</si>
  <si>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</si>
  <si>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</si>
  <si>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</si>
  <si>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</si>
  <si>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</si>
  <si>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</si>
  <si>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</si>
  <si>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</si>
  <si>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</si>
  <si>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</si>
  <si>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</si>
  <si>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</si>
  <si>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</si>
  <si>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</si>
  <si>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</si>
  <si>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</si>
  <si>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</si>
  <si>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</si>
  <si>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</si>
  <si>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</si>
  <si>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</si>
  <si>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</si>
  <si>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</si>
  <si>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</si>
  <si>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</si>
  <si>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</si>
  <si>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</si>
  <si>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</si>
  <si>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</si>
  <si>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</si>
  <si>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</si>
  <si>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</si>
  <si>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</si>
  <si>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</si>
  <si>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</si>
  <si>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</si>
  <si>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</si>
  <si>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</si>
  <si>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</si>
  <si>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</si>
  <si>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</si>
  <si>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</si>
  <si>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</si>
  <si>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</si>
  <si>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</si>
  <si>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</si>
  <si>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</si>
  <si>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</si>
  <si>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</si>
  <si>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</si>
  <si>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</si>
  <si>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</si>
  <si>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</si>
  <si>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</si>
  <si>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</si>
  <si>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</si>
  <si>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</si>
  <si>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</si>
  <si>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</si>
  <si>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</si>
  <si>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</si>
  <si>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</si>
  <si>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</si>
  <si>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</si>
  <si>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</si>
  <si>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</si>
  <si>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</si>
  <si>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</si>
  <si>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</si>
  <si>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</si>
  <si>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</si>
  <si>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</si>
  <si>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</si>
  <si>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</si>
  <si>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</si>
  <si>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</si>
  <si>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</si>
  <si>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</si>
  <si>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</si>
  <si>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</si>
  <si>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</si>
  <si>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</si>
  <si>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</si>
  <si>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</si>
  <si>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</si>
  <si>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</si>
  <si>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</si>
  <si>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</si>
  <si>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</si>
  <si>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</si>
  <si>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</si>
  <si>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</si>
  <si>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</si>
  <si>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</si>
  <si>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</si>
  <si>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</si>
  <si>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</si>
  <si>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</si>
  <si>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</si>
  <si>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</si>
  <si>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</si>
  <si>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</si>
  <si>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</si>
  <si>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</si>
  <si>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</si>
  <si>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</si>
  <si>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</si>
  <si>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</si>
  <si>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</si>
  <si>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</si>
  <si>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</si>
  <si>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</si>
  <si>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</si>
  <si>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</si>
  <si>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</si>
  <si>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</si>
  <si>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</si>
  <si>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</si>
  <si>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</si>
  <si>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</si>
  <si>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</si>
  <si>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</si>
  <si>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</si>
  <si>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</si>
  <si>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</si>
  <si>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</si>
  <si>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</si>
  <si>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</si>
  <si>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</si>
  <si>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</si>
  <si>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</si>
  <si>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</si>
  <si>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</si>
  <si>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</si>
  <si>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</si>
  <si>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</si>
  <si>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</si>
  <si>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</si>
  <si>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</si>
  <si>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</si>
  <si>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</si>
  <si>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</si>
  <si>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</si>
  <si>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</si>
  <si>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</si>
  <si>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</si>
  <si>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</si>
  <si>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</si>
  <si>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</si>
  <si>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</si>
  <si>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</si>
  <si>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</si>
  <si>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</si>
  <si>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</si>
  <si>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</si>
  <si>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</si>
  <si>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</si>
  <si>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</si>
  <si>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</si>
  <si>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</si>
  <si>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</si>
  <si>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</si>
  <si>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</si>
  <si>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</si>
  <si>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</si>
  <si>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</si>
  <si>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</si>
  <si>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</si>
  <si>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</si>
  <si>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</si>
  <si>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</si>
  <si>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</si>
  <si>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</si>
  <si>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</si>
  <si>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</si>
  <si>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</si>
  <si>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</si>
  <si>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</si>
  <si>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</si>
  <si>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</si>
  <si>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</si>
  <si>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</si>
  <si>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</si>
  <si>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</si>
  <si>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</si>
  <si>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</si>
  <si>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</si>
  <si>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</si>
  <si>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</si>
  <si>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</si>
  <si>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</si>
  <si>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</si>
  <si>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</si>
  <si>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</si>
  <si>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</si>
  <si>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</si>
  <si>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</si>
  <si>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</si>
  <si>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</si>
  <si>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</si>
  <si>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</si>
  <si>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</si>
  <si>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</si>
  <si>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</si>
  <si>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</si>
  <si>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</si>
  <si>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</si>
  <si>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</si>
  <si>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</si>
  <si>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</si>
  <si>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</si>
  <si>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</si>
  <si>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</si>
  <si>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</si>
  <si>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</si>
  <si>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</si>
  <si>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</si>
  <si>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</si>
  <si>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</si>
  <si>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</si>
  <si>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</si>
  <si>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</si>
  <si>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</si>
  <si>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</si>
  <si>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</si>
  <si>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</si>
  <si>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</si>
  <si>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</si>
  <si>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</si>
  <si>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</si>
  <si>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</si>
  <si>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</si>
  <si>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</si>
  <si>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</si>
  <si>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</si>
  <si>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</si>
  <si>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</si>
  <si>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</si>
  <si>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</si>
  <si>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</si>
  <si>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</si>
  <si>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</si>
  <si>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</si>
  <si>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</si>
  <si>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</si>
  <si>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</si>
  <si>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</si>
  <si>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</si>
  <si>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</si>
  <si>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</si>
  <si>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</si>
  <si>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</si>
  <si>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</si>
  <si>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</si>
  <si>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</si>
  <si>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</si>
  <si>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</si>
  <si>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</si>
  <si>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</si>
  <si>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</si>
  <si>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</si>
  <si>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</si>
  <si>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</si>
  <si>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</si>
  <si>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</si>
  <si>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</si>
  <si>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</si>
  <si>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</si>
  <si>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</si>
  <si>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</si>
  <si>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</si>
  <si>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</si>
  <si>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</si>
  <si>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</si>
  <si>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</si>
  <si>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</si>
  <si>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</si>
  <si>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</si>
  <si>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</si>
  <si>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</si>
  <si>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</si>
  <si>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</si>
  <si>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</si>
  <si>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</si>
  <si>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</si>
  <si>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</si>
  <si>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</si>
  <si>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</si>
  <si>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</si>
  <si>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</si>
  <si>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</si>
  <si>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</si>
  <si>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</si>
  <si>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</si>
  <si>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</si>
  <si>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</si>
  <si>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</si>
  <si>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</si>
  <si>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</si>
  <si>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</si>
  <si>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</si>
  <si>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</si>
  <si>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</si>
  <si>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</si>
  <si>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</si>
  <si>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</si>
  <si>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</si>
  <si>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</si>
  <si>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</si>
  <si>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</si>
  <si>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</si>
  <si>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</si>
  <si>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</si>
  <si>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</si>
  <si>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</si>
  <si>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</si>
  <si>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</si>
  <si>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</si>
  <si>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</si>
  <si>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</si>
  <si>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</si>
  <si>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</si>
  <si>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</si>
  <si>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</si>
  <si>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</si>
  <si>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</si>
  <si>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</si>
  <si>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</si>
  <si>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</si>
  <si>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</si>
  <si>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</si>
  <si>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</si>
  <si>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</si>
  <si>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</si>
  <si>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</si>
  <si>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</si>
  <si>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</si>
  <si>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</si>
  <si>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</si>
  <si>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</si>
  <si>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</si>
  <si>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</si>
  <si>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</si>
  <si>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</si>
  <si>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</si>
  <si>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</si>
  <si>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</si>
  <si>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</si>
  <si>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</si>
  <si>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</si>
  <si>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</si>
  <si>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</si>
  <si>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</si>
  <si>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</si>
  <si>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</si>
  <si>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</si>
  <si>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</si>
  <si>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</si>
  <si>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</si>
  <si>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</si>
  <si>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</si>
  <si>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</si>
  <si>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</si>
  <si>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</si>
  <si>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</si>
  <si>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</si>
  <si>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</si>
  <si>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</si>
  <si>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</si>
  <si>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</si>
  <si>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</si>
  <si>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</si>
  <si>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</si>
  <si>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</si>
  <si>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</si>
  <si>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</si>
  <si>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</si>
  <si>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</si>
  <si>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</si>
  <si>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</si>
  <si>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</si>
  <si>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</si>
  <si>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</si>
  <si>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</si>
  <si>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</si>
  <si>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</si>
  <si>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</si>
  <si>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</si>
  <si>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</si>
  <si>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</si>
  <si>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</si>
  <si>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</si>
  <si>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</si>
  <si>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</si>
  <si>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</si>
  <si>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</si>
  <si>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</si>
  <si>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</si>
  <si>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</si>
  <si>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</si>
  <si>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</si>
  <si>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</si>
  <si>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</si>
  <si>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</si>
  <si>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</si>
  <si>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</si>
  <si>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</si>
  <si>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</si>
  <si>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</si>
  <si>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</si>
  <si>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</si>
  <si>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</si>
  <si>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</si>
  <si>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</si>
  <si>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</si>
  <si>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</si>
  <si>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</si>
  <si>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</si>
  <si>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</si>
  <si>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</si>
  <si>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</si>
  <si>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</si>
  <si>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</si>
  <si>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</si>
  <si>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</si>
  <si>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</si>
  <si>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</si>
  <si>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</si>
  <si>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</si>
  <si>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</si>
  <si>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</si>
  <si>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</si>
  <si>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</si>
  <si>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</si>
  <si>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</si>
  <si>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</si>
  <si>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</si>
  <si>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</si>
  <si>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</si>
  <si>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</si>
  <si>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</si>
  <si>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</si>
  <si>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</si>
  <si>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</si>
  <si>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</si>
  <si>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</si>
  <si>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</si>
  <si>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</si>
  <si>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</si>
  <si>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</si>
  <si>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</si>
  <si>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</si>
  <si>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</si>
  <si>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</si>
  <si>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</si>
  <si>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</si>
  <si>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</si>
  <si>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</si>
  <si>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</si>
  <si>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</si>
  <si>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</si>
  <si>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</si>
  <si>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</si>
  <si>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</si>
  <si>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</si>
  <si>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</si>
  <si>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</si>
  <si>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</si>
  <si>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</si>
  <si>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</si>
  <si>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</si>
  <si>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</si>
  <si>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</si>
  <si>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</si>
  <si>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</si>
  <si>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</si>
  <si>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</si>
  <si>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</si>
  <si>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</si>
  <si>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</si>
  <si>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</si>
  <si>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</si>
  <si>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</si>
  <si>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</si>
  <si>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</si>
  <si>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</si>
  <si>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</si>
  <si>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</si>
  <si>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</si>
  <si>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</si>
  <si>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</si>
  <si>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</si>
  <si>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</si>
  <si>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</si>
  <si>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</si>
  <si>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</si>
  <si>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</si>
  <si>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</si>
  <si>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</si>
  <si>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</si>
  <si>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</si>
  <si>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</si>
  <si>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</si>
  <si>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</si>
  <si>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</si>
  <si>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</si>
  <si>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</si>
  <si>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</si>
  <si>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</si>
  <si>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</si>
  <si>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</si>
  <si>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</si>
  <si>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</si>
  <si>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</si>
  <si>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</si>
  <si>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</si>
  <si>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</si>
  <si>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</si>
  <si>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</si>
  <si>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</si>
  <si>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</si>
  <si>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</si>
  <si>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</si>
  <si>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</si>
  <si>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</si>
  <si>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</si>
  <si>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</si>
  <si>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</si>
  <si>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</si>
  <si>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</si>
  <si>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</si>
  <si>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</si>
  <si>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</si>
  <si>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</si>
  <si>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</si>
  <si>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</si>
  <si>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</si>
  <si>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</si>
  <si>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</si>
  <si>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</si>
  <si>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</si>
  <si>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</si>
  <si>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</si>
  <si>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</si>
  <si>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</si>
  <si>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</si>
  <si>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</si>
  <si>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</si>
  <si>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</si>
  <si>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</si>
  <si>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</si>
  <si>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</si>
  <si>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</si>
  <si>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</si>
  <si>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</si>
  <si>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</si>
  <si>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</si>
  <si>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</si>
  <si>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</si>
  <si>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</si>
  <si>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</si>
  <si>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</si>
  <si>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</si>
  <si>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</si>
  <si>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</si>
  <si>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</si>
  <si>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</si>
  <si>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</si>
  <si>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</si>
  <si>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</si>
  <si>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</si>
  <si>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</si>
  <si>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</si>
  <si>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</si>
  <si>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</si>
  <si>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</si>
  <si>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</si>
  <si>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</si>
  <si>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</si>
  <si>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</si>
  <si>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</si>
  <si>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</si>
  <si>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</si>
  <si>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</si>
  <si>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</si>
  <si>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</si>
  <si>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</si>
  <si>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</si>
  <si>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</si>
  <si>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</si>
  <si>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</si>
  <si>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</si>
  <si>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</si>
  <si>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</si>
  <si>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</si>
  <si>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</si>
  <si>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</si>
  <si>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</si>
  <si>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</si>
  <si>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</si>
  <si>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</si>
  <si>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</si>
  <si>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</si>
  <si>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</si>
  <si>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</si>
  <si>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</si>
  <si>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</si>
  <si>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</si>
  <si>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</si>
  <si>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</si>
  <si>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</si>
  <si>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</si>
  <si>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</si>
  <si>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</si>
  <si>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</si>
  <si>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</si>
  <si>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</si>
  <si>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</si>
  <si>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</si>
  <si>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</si>
  <si>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</si>
  <si>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</si>
  <si>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</si>
  <si>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</si>
  <si>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</si>
  <si>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</si>
  <si>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</si>
  <si>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</si>
  <si>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</si>
  <si>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</si>
  <si>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</si>
  <si>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</si>
  <si>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</si>
  <si>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</si>
  <si>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</si>
  <si>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</si>
  <si>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</si>
  <si>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</si>
  <si>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</si>
  <si>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</si>
  <si>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</si>
  <si>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</si>
  <si>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</si>
  <si>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</si>
  <si>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</si>
  <si>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</si>
  <si>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</si>
  <si>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</si>
  <si>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</si>
  <si>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</si>
  <si>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</si>
  <si>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</si>
  <si>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</si>
  <si>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</si>
  <si>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</si>
  <si>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</si>
  <si>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</si>
  <si>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</si>
  <si>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</si>
  <si>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</si>
  <si>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</si>
  <si>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</si>
  <si>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</si>
  <si>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</si>
  <si>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</si>
  <si>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</si>
  <si>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</si>
  <si>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</si>
  <si>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</si>
  <si>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</si>
  <si>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</si>
  <si>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</si>
  <si>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</si>
  <si>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</si>
  <si>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</si>
  <si>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</si>
  <si>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</si>
  <si>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</si>
  <si>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</si>
  <si>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</si>
  <si>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</si>
  <si>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</si>
  <si>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</si>
  <si>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</si>
  <si>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</si>
  <si>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</si>
  <si>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</si>
  <si>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</si>
  <si>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</si>
  <si>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</si>
  <si>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</si>
  <si>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</si>
  <si>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</si>
  <si>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</si>
  <si>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</si>
  <si>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</si>
  <si>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</si>
  <si>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</si>
  <si>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</si>
  <si>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</si>
  <si>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</si>
  <si>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</si>
  <si>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</si>
  <si>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</si>
  <si>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</si>
  <si>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</si>
  <si>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</si>
  <si>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</si>
  <si>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</si>
  <si>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</si>
  <si>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</si>
  <si>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</si>
  <si>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</si>
  <si>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</si>
  <si>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</si>
  <si>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</si>
  <si>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</si>
  <si>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</si>
  <si>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</si>
  <si>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</si>
  <si>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</si>
  <si>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</si>
  <si>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</si>
  <si>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</si>
  <si>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</si>
  <si>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</si>
  <si>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</si>
  <si>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</si>
  <si>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</si>
  <si>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</si>
  <si>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</si>
  <si>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</si>
  <si>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</si>
  <si>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</si>
  <si>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</si>
  <si>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</si>
  <si>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</si>
  <si>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</si>
  <si>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</si>
  <si>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</si>
  <si>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</si>
  <si>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</si>
  <si>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</si>
  <si>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</si>
  <si>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</si>
  <si>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</si>
  <si>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</si>
  <si>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</si>
  <si>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</si>
  <si>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</si>
  <si>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</si>
  <si>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</si>
  <si>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</si>
  <si>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</si>
  <si>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</si>
  <si>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</si>
  <si>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</si>
  <si>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</si>
  <si>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</si>
  <si>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</si>
  <si>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</si>
  <si>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</si>
  <si>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</si>
  <si>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</si>
  <si>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</si>
  <si>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</si>
  <si>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</si>
  <si>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</si>
  <si>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</si>
  <si>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</si>
  <si>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</si>
  <si>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</si>
  <si>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</si>
  <si>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</si>
  <si>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</si>
  <si>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</si>
  <si>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</si>
  <si>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</si>
  <si>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</si>
  <si>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</si>
  <si>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</si>
  <si>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</si>
  <si>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</si>
  <si>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</si>
  <si>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</si>
  <si>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</si>
  <si>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</si>
  <si>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</si>
  <si>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</si>
  <si>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</si>
  <si>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</si>
  <si>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</si>
  <si>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</si>
  <si>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</si>
  <si>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</si>
  <si>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</si>
  <si>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</si>
  <si>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</si>
  <si>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</si>
  <si>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</si>
  <si>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</si>
  <si>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</si>
  <si>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</si>
  <si>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</si>
  <si>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</si>
  <si>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</si>
  <si>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</si>
  <si>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</si>
  <si>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</si>
  <si>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</si>
  <si>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</si>
  <si>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</si>
  <si>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</si>
  <si>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</si>
  <si>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</si>
  <si>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</si>
  <si>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</si>
  <si>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</si>
  <si>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</si>
  <si>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</si>
  <si>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</si>
  <si>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</si>
  <si>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</si>
  <si>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</si>
  <si>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</si>
  <si>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</si>
  <si>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</si>
  <si>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</si>
  <si>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</si>
  <si>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</si>
  <si>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</si>
  <si>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</si>
  <si>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</si>
  <si>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</si>
  <si>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</si>
  <si>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</si>
  <si>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</si>
  <si>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</si>
  <si>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</si>
  <si>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</si>
  <si>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</si>
  <si>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</si>
  <si>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</si>
  <si>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</si>
  <si>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</si>
  <si>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</si>
  <si>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</si>
  <si>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</si>
  <si>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</si>
  <si>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</si>
  <si>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</si>
  <si>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</si>
  <si>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</si>
  <si>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</si>
  <si>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</si>
  <si>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</si>
  <si>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</si>
  <si>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</si>
  <si>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</si>
  <si>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</si>
  <si>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</si>
  <si>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</si>
  <si>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</si>
  <si>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</si>
  <si>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</si>
  <si>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</si>
  <si>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</si>
  <si>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</si>
  <si>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</si>
  <si>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</si>
  <si>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</si>
  <si>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</si>
  <si>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</si>
  <si>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</si>
  <si>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</si>
  <si>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</si>
  <si>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</si>
  <si>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</si>
  <si>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</si>
  <si>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</si>
  <si>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</si>
  <si>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</si>
  <si>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</si>
  <si>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</si>
  <si>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</si>
  <si>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</si>
  <si>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</si>
  <si>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</si>
  <si>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</si>
  <si>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</si>
  <si>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</si>
  <si>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</si>
  <si>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</si>
  <si>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</si>
  <si>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</si>
  <si>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</si>
  <si>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</si>
  <si>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</si>
  <si>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</si>
  <si>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</si>
  <si>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</si>
  <si>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</si>
  <si>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</si>
  <si>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</si>
  <si>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</si>
  <si>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</si>
  <si>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</si>
  <si>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</si>
  <si>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</si>
  <si>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</si>
  <si>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</si>
  <si>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</si>
  <si>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</si>
  <si>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</si>
  <si>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</si>
  <si>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</si>
  <si>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</si>
  <si>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</si>
  <si>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</si>
  <si>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</si>
  <si>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</si>
  <si>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</si>
  <si>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</si>
  <si>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</si>
  <si>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</si>
  <si>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</si>
  <si>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</si>
  <si>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</si>
  <si>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</si>
  <si>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</si>
  <si>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</si>
  <si>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</si>
  <si>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</si>
  <si>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</si>
  <si>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</si>
  <si>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</si>
  <si>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</si>
  <si>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</si>
  <si>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</si>
  <si>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</si>
  <si>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</si>
  <si>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</si>
  <si>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</si>
  <si>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</si>
  <si>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</si>
  <si>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</si>
  <si>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</si>
  <si>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</si>
  <si>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</si>
  <si>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</si>
  <si>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</si>
  <si>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</si>
  <si>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</si>
  <si>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</si>
  <si>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</si>
  <si>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</si>
  <si>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</si>
  <si>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</si>
  <si>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</si>
  <si>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</si>
  <si>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</si>
  <si>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</si>
  <si>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</si>
  <si>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</si>
  <si>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</si>
  <si>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</si>
  <si>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</si>
  <si>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</si>
  <si>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</si>
  <si>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</si>
  <si>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</si>
  <si>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</si>
  <si>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</si>
  <si>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</si>
  <si>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</si>
  <si>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</si>
  <si>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</si>
  <si>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</si>
  <si>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</si>
  <si>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</si>
  <si>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</si>
  <si>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</si>
  <si>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</si>
  <si>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</si>
  <si>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</si>
  <si>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</si>
  <si>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</si>
  <si>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</si>
  <si>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</si>
  <si>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</si>
  <si>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</si>
  <si>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</si>
  <si>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</si>
  <si>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</si>
  <si>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</si>
  <si>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</si>
  <si>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</si>
  <si>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</si>
  <si>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</si>
  <si>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</si>
  <si>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</si>
  <si>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</si>
  <si>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</si>
  <si>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</si>
  <si>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</si>
  <si>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</si>
  <si>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</si>
  <si>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</si>
  <si>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</si>
  <si>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</si>
  <si>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</si>
  <si>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</si>
  <si>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</si>
  <si>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</si>
  <si>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</si>
  <si>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</si>
  <si>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</si>
  <si>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</si>
  <si>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</si>
  <si>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</si>
  <si>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</si>
  <si>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</si>
  <si>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</si>
  <si>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</si>
  <si>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</si>
  <si>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</si>
  <si>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</si>
  <si>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</si>
  <si>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</si>
  <si>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</si>
  <si>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</si>
  <si>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</si>
  <si>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</si>
  <si>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</si>
  <si>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</si>
  <si>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</si>
  <si>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</si>
  <si>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</si>
  <si>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</si>
  <si>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</si>
  <si>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</si>
  <si>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</si>
  <si>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</si>
  <si>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</si>
  <si>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</si>
  <si>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</si>
  <si>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</si>
  <si>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</si>
  <si>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</si>
  <si>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</si>
  <si>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</si>
  <si>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</si>
  <si>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</si>
  <si>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</si>
  <si>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</si>
  <si>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</si>
  <si>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</si>
  <si>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</si>
  <si>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</si>
  <si>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</si>
  <si>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</si>
  <si>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</si>
  <si>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</si>
  <si>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</si>
  <si>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</si>
  <si>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</si>
  <si>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</si>
  <si>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</si>
  <si>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</si>
  <si>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</si>
  <si>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</si>
  <si>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</si>
  <si>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</si>
  <si>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</si>
  <si>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</si>
  <si>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</si>
  <si>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</si>
  <si>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</si>
  <si>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</si>
  <si>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</si>
  <si>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</si>
  <si>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</si>
  <si>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</si>
  <si>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</si>
  <si>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</si>
  <si>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</si>
  <si>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</si>
  <si>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</si>
  <si>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</si>
  <si>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</si>
  <si>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</si>
  <si>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</si>
  <si>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</si>
  <si>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</si>
  <si>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</si>
  <si>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</si>
  <si>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</si>
  <si>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</si>
  <si>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</si>
  <si>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</si>
  <si>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</si>
  <si>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</si>
  <si>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</si>
  <si>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</si>
  <si>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</si>
  <si>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</si>
  <si>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</si>
  <si>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</si>
  <si>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</si>
  <si>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</si>
  <si>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</si>
  <si>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</si>
  <si>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</si>
  <si>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</si>
  <si>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</si>
  <si>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</si>
  <si>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</si>
  <si>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</si>
  <si>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</si>
  <si>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</si>
  <si>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</si>
  <si>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</si>
  <si>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</si>
  <si>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</si>
  <si>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</si>
  <si>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</si>
  <si>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</si>
  <si>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</si>
  <si>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</si>
  <si>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</si>
  <si>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</si>
  <si>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</si>
  <si>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</si>
  <si>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</si>
  <si>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</si>
  <si>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</si>
  <si>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</si>
  <si>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</si>
  <si>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</si>
  <si>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</si>
  <si>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</si>
  <si>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</si>
  <si>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</si>
  <si>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</si>
  <si>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</si>
  <si>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</si>
  <si>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</si>
  <si>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</si>
  <si>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</si>
  <si>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</si>
  <si>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</si>
  <si>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</si>
  <si>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</si>
  <si>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</si>
  <si>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</si>
  <si>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</si>
  <si>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</si>
  <si>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</si>
  <si>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</si>
  <si>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</si>
  <si>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</si>
  <si>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</si>
  <si>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</si>
  <si>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</si>
  <si>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</si>
  <si>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</si>
  <si>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</si>
  <si>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</si>
  <si>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</si>
  <si>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</si>
  <si>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</si>
  <si>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</si>
  <si>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</si>
  <si>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</si>
  <si>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</si>
  <si>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</si>
  <si>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</si>
  <si>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</si>
  <si>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</si>
  <si>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</si>
  <si>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</si>
  <si>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</si>
  <si>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</si>
  <si>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</si>
  <si>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</si>
  <si>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</si>
  <si>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</si>
  <si>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</si>
  <si>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</si>
  <si>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</si>
  <si>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</si>
  <si>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</si>
  <si>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</si>
  <si>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</si>
  <si>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</si>
  <si>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</si>
  <si>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</si>
  <si>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</si>
  <si>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</si>
  <si>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</si>
  <si>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</si>
  <si>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</si>
  <si>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</si>
  <si>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</si>
  <si>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</si>
  <si>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</si>
  <si>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</si>
  <si>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</si>
  <si>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</si>
  <si>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</si>
  <si>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</si>
  <si>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</si>
  <si>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</si>
  <si>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</si>
  <si>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</si>
  <si>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</si>
  <si>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</si>
  <si>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</si>
  <si>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</si>
  <si>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</si>
  <si>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</si>
  <si>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</si>
  <si>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</si>
  <si>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</si>
  <si>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</si>
  <si>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</si>
  <si>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</si>
  <si>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</si>
  <si>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</si>
  <si>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</si>
  <si>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</si>
  <si>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</si>
  <si>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</si>
  <si>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</si>
  <si>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</si>
  <si>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</si>
  <si>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</si>
  <si>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</si>
  <si>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</si>
  <si>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</si>
  <si>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</si>
  <si>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</si>
  <si>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</si>
  <si>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</si>
  <si>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</si>
  <si>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</si>
  <si>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</si>
  <si>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</si>
  <si>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</si>
  <si>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</si>
  <si>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</si>
  <si>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</si>
  <si>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</si>
  <si>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</si>
  <si>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</si>
  <si>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</si>
  <si>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</si>
  <si>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</si>
  <si>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</si>
  <si>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</si>
  <si>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</si>
  <si>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</si>
  <si>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</si>
  <si>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</si>
  <si>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</si>
  <si>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</si>
  <si>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</si>
  <si>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</si>
  <si>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</si>
  <si>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</si>
  <si>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</si>
  <si>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</si>
  <si>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</si>
  <si>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</si>
  <si>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</si>
  <si>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</si>
  <si>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</si>
  <si>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</si>
  <si>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</si>
  <si>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</si>
  <si>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</si>
  <si>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</si>
  <si>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</si>
  <si>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</si>
  <si>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</si>
  <si>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</si>
  <si>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</si>
  <si>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</si>
  <si>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</si>
  <si>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</si>
  <si>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</si>
  <si>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</si>
  <si>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</si>
  <si>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</si>
  <si>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</si>
  <si>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</si>
  <si>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</si>
  <si>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</si>
  <si>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</si>
  <si>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</si>
  <si>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</si>
  <si>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</si>
  <si>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</si>
  <si>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</si>
  <si>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</si>
  <si>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</si>
  <si>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</si>
  <si>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</si>
  <si>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</si>
  <si>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</si>
  <si>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</si>
  <si>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</si>
  <si>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</si>
  <si>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</si>
  <si>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</si>
  <si>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</si>
  <si>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</si>
  <si>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</si>
  <si>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</si>
  <si>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</si>
  <si>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</si>
  <si>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</si>
  <si>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</si>
  <si>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</si>
  <si>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</si>
  <si>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</si>
  <si>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</si>
  <si>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</si>
  <si>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</si>
  <si>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</si>
  <si>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</si>
  <si>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</si>
  <si>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</si>
  <si>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</si>
  <si>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</si>
  <si>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</si>
  <si>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</si>
  <si>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</si>
  <si>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</si>
  <si>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</si>
  <si>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</si>
  <si>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</si>
  <si>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</si>
  <si>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</si>
  <si>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</si>
  <si>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</si>
  <si>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</si>
  <si>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</si>
  <si>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</si>
  <si>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</si>
  <si>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</si>
  <si>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</si>
  <si>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</si>
  <si>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</si>
  <si>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</si>
  <si>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</si>
  <si>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</si>
  <si>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</si>
  <si>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</si>
  <si>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</si>
  <si>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</si>
  <si>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</si>
  <si>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</si>
  <si>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</si>
  <si>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</si>
  <si>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</si>
  <si>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</si>
  <si>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</si>
  <si>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</si>
  <si>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</si>
  <si>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</si>
  <si>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</si>
  <si>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</si>
  <si>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</si>
  <si>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</si>
  <si>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</si>
  <si>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</si>
  <si>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</si>
  <si>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</si>
  <si>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</si>
  <si>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</si>
  <si>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</si>
  <si>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</si>
  <si>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</si>
  <si>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</si>
  <si>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</si>
  <si>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</si>
  <si>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</si>
  <si>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</si>
  <si>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</si>
  <si>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</si>
  <si>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</si>
  <si>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</si>
  <si>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</si>
  <si>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</si>
  <si>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</si>
  <si>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</si>
  <si>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</si>
  <si>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</si>
  <si>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</si>
  <si>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</si>
  <si>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</si>
  <si>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</si>
  <si>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</si>
  <si>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</si>
  <si>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</si>
  <si>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</si>
  <si>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</si>
  <si>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</si>
  <si>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</si>
  <si>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</si>
  <si>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</si>
  <si>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</si>
  <si>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</si>
  <si>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</si>
  <si>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</si>
  <si>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</si>
  <si>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</si>
  <si>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</si>
  <si>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</si>
  <si>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</si>
  <si>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</si>
  <si>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</si>
  <si>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</si>
  <si>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</si>
  <si>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</si>
  <si>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</si>
  <si>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</si>
  <si>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</si>
  <si>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</si>
  <si>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</si>
  <si>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</si>
  <si>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</si>
  <si>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</si>
  <si>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</si>
  <si>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</si>
  <si>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</si>
  <si>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</si>
  <si>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</si>
  <si>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</si>
  <si>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</si>
  <si>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</si>
  <si>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</si>
  <si>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</si>
  <si>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</si>
  <si>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</si>
  <si>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</si>
  <si>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</si>
  <si>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</si>
  <si>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</si>
  <si>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</si>
  <si>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</si>
  <si>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</si>
  <si>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</si>
  <si>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</si>
  <si>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</si>
  <si>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</si>
  <si>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</si>
  <si>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</si>
  <si>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</si>
  <si>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</si>
  <si>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</si>
  <si>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</si>
  <si>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</si>
  <si>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</si>
  <si>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</si>
  <si>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</si>
  <si>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</si>
  <si>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</si>
  <si>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</si>
  <si>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</si>
  <si>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</si>
  <si>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</si>
  <si>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</si>
  <si>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</si>
  <si>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</si>
  <si>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</si>
  <si>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</si>
  <si>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</si>
  <si>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</si>
  <si>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</si>
  <si>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</si>
  <si>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</si>
  <si>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</si>
  <si>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</si>
  <si>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</si>
  <si>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</si>
  <si>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</si>
  <si>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</si>
  <si>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</si>
  <si>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</si>
  <si>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</si>
  <si>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</si>
  <si>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</si>
  <si>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</si>
  <si>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</si>
  <si>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</si>
  <si>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</si>
  <si>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</si>
  <si>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</si>
  <si>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</si>
  <si>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</si>
  <si>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</si>
  <si>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</si>
  <si>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</si>
  <si>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</si>
  <si>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</si>
  <si>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</si>
  <si>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</si>
  <si>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</si>
  <si>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</si>
  <si>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</si>
  <si>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</si>
  <si>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</si>
  <si>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</si>
  <si>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</si>
  <si>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</si>
  <si>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</si>
  <si>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</si>
  <si>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</si>
  <si>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</si>
  <si>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</si>
  <si>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</si>
  <si>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</si>
  <si>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</si>
  <si>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</si>
  <si>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</si>
  <si>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</si>
  <si>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</si>
  <si>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</si>
  <si>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</si>
  <si>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</si>
  <si>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</si>
  <si>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</si>
  <si>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</si>
  <si>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</si>
  <si>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</si>
  <si>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</si>
  <si>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</si>
  <si>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</si>
  <si>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</si>
  <si>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</si>
  <si>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</si>
  <si>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</si>
  <si>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</si>
  <si>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</si>
  <si>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</si>
  <si>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</si>
  <si>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</si>
  <si>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</si>
  <si>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</si>
  <si>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</si>
  <si>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</si>
  <si>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</si>
  <si>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</si>
  <si>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</si>
  <si>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</si>
  <si>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</si>
  <si>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</si>
  <si>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</si>
  <si>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</si>
  <si>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</si>
  <si>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</si>
  <si>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</si>
  <si>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</si>
  <si>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</si>
  <si>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</si>
  <si>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</si>
  <si>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</si>
  <si>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</si>
  <si>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</si>
  <si>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</si>
  <si>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</si>
  <si>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</si>
  <si>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</si>
  <si>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</si>
  <si>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</si>
  <si>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</si>
  <si>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</si>
  <si>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</si>
  <si>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</si>
  <si>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</si>
  <si>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</si>
  <si>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</si>
  <si>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</si>
  <si>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</si>
  <si>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</si>
  <si>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</si>
  <si>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</si>
  <si>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</si>
  <si>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</si>
  <si>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</si>
  <si>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</si>
  <si>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</si>
  <si>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</si>
  <si>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</si>
  <si>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</si>
  <si>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</si>
  <si>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</si>
  <si>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</si>
  <si>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</si>
  <si>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</si>
  <si>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</si>
  <si>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</si>
  <si>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</si>
  <si>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</si>
  <si>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</si>
  <si>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</si>
  <si>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</si>
  <si>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</si>
  <si>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</si>
  <si>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</si>
  <si>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</si>
  <si>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</si>
  <si>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</si>
  <si>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</si>
  <si>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</si>
  <si>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</si>
  <si>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</si>
  <si>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</si>
  <si>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</si>
  <si>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</si>
  <si>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</si>
  <si>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</si>
  <si>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</si>
  <si>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</si>
  <si>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</si>
  <si>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</si>
  <si>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</si>
  <si>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</si>
  <si>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</si>
  <si>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</si>
  <si>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</si>
  <si>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</si>
  <si>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</si>
  <si>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</si>
  <si>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</si>
  <si>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</si>
  <si>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</si>
  <si>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</si>
  <si>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</si>
  <si>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</si>
  <si>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</si>
  <si>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</si>
  <si>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</si>
  <si>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</si>
  <si>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</si>
  <si>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</si>
  <si>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</si>
  <si>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</si>
  <si>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</si>
  <si>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</si>
  <si>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</si>
  <si>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</si>
  <si>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</si>
  <si>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</si>
  <si>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</si>
  <si>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</si>
  <si>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</si>
  <si>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</si>
  <si>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</si>
  <si>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</si>
  <si>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</si>
  <si>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</si>
  <si>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</si>
  <si>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</si>
  <si>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</si>
  <si>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</si>
  <si>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</si>
  <si>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</si>
  <si>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</si>
  <si>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</si>
  <si>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</si>
  <si>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</si>
  <si>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</si>
  <si>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</si>
  <si>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</si>
  <si>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</si>
  <si>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</si>
  <si>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</si>
  <si>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</si>
  <si>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</si>
  <si>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</si>
  <si>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</si>
  <si>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</si>
  <si>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</si>
  <si>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</si>
  <si>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</si>
  <si>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</si>
  <si>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</si>
  <si>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</si>
  <si>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</si>
  <si>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</si>
  <si>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</si>
  <si>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</si>
  <si>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</si>
  <si>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</si>
  <si>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</si>
  <si>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</si>
  <si>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</si>
  <si>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</si>
  <si>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</si>
  <si>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</si>
  <si>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</si>
  <si>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</si>
  <si>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</si>
  <si>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</si>
  <si>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</si>
  <si>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</si>
  <si>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</si>
  <si>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</si>
  <si>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</si>
  <si>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</si>
  <si>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</si>
  <si>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</si>
  <si>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</si>
  <si>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</si>
  <si>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</si>
  <si>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</si>
  <si>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</si>
  <si>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</si>
  <si>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</si>
  <si>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</si>
  <si>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</si>
  <si>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</si>
  <si>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</si>
  <si>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</si>
  <si>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</si>
  <si>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</si>
  <si>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</si>
  <si>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</si>
  <si>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</si>
  <si>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</si>
  <si>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</si>
  <si>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</si>
  <si>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</si>
  <si>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</si>
  <si>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</si>
  <si>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</si>
  <si>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</si>
  <si>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</si>
  <si>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</si>
  <si>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</si>
  <si>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</si>
  <si>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</si>
  <si>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</si>
  <si>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</si>
  <si>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</si>
  <si>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</si>
  <si>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</si>
  <si>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</si>
  <si>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</si>
  <si>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</si>
  <si>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</si>
  <si>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</si>
  <si>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</si>
  <si>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</si>
  <si>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</si>
  <si>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</si>
  <si>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</si>
  <si>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</si>
  <si>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</si>
  <si>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</si>
  <si>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</si>
  <si>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</si>
  <si>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</si>
  <si>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</si>
  <si>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</si>
  <si>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</si>
  <si>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</si>
  <si>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</si>
  <si>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</si>
  <si>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</si>
  <si>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</si>
  <si>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</si>
  <si>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</si>
  <si>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</si>
  <si>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</si>
  <si>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</si>
  <si>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</si>
  <si>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</si>
  <si>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</si>
  <si>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</si>
  <si>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</si>
  <si>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</si>
  <si>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</si>
  <si>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</si>
  <si>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</si>
  <si>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</si>
  <si>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</si>
  <si>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</si>
  <si>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</si>
  <si>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</si>
  <si>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</si>
  <si>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</si>
  <si>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</si>
  <si>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</si>
  <si>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</si>
  <si>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</si>
  <si>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</si>
  <si>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</si>
  <si>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</si>
  <si>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</si>
  <si>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</si>
  <si>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</si>
  <si>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</si>
  <si>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</si>
  <si>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</si>
  <si>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</si>
  <si>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</si>
  <si>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</si>
  <si>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</si>
  <si>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</si>
  <si>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</si>
  <si>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</si>
  <si>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</si>
  <si>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</si>
  <si>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</si>
  <si>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</si>
  <si>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</si>
  <si>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</si>
  <si>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</si>
  <si>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</si>
  <si>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</si>
  <si>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</si>
  <si>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</si>
  <si>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</si>
  <si>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</si>
  <si>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</si>
  <si>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</si>
  <si>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</si>
  <si>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</si>
  <si>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</si>
  <si>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</si>
  <si>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</si>
  <si>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</si>
  <si>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</si>
  <si>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</si>
  <si>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</si>
  <si>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</si>
  <si>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</si>
  <si>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</si>
  <si>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</si>
  <si>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</si>
  <si>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</si>
  <si>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</si>
  <si>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</si>
  <si>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</si>
  <si>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</si>
  <si>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</si>
  <si>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</si>
  <si>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</si>
  <si>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</si>
  <si>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</si>
  <si>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</si>
  <si>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</si>
  <si>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</si>
  <si>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</si>
  <si>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</si>
  <si>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</si>
  <si>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</si>
  <si>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</si>
  <si>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</si>
  <si>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</si>
  <si>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</si>
  <si>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</si>
  <si>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</si>
  <si>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</si>
  <si>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</si>
  <si>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</si>
  <si>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</si>
  <si>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</si>
  <si>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</si>
  <si>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</si>
  <si>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</si>
  <si>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</si>
  <si>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</si>
  <si>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</si>
  <si>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</si>
  <si>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</si>
  <si>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</si>
  <si>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</si>
  <si>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</si>
  <si>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</si>
  <si>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</si>
  <si>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</si>
  <si>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</si>
  <si>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</si>
  <si>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</si>
  <si>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</si>
  <si>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</si>
  <si>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</si>
  <si>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</si>
  <si>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</si>
  <si>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</si>
  <si>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</si>
  <si>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</si>
  <si>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</si>
  <si>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</si>
  <si>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</si>
  <si>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</si>
  <si>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</si>
  <si>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</si>
  <si>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</si>
  <si>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</si>
  <si>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</si>
  <si>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</si>
  <si>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</si>
  <si>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</si>
  <si>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</si>
  <si>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</si>
  <si>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</si>
  <si>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</si>
  <si>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</si>
  <si>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</si>
  <si>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</si>
  <si>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</si>
  <si>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</si>
  <si>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</si>
  <si>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</si>
  <si>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</si>
  <si>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</si>
  <si>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</si>
  <si>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</si>
  <si>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</si>
  <si>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</si>
  <si>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</si>
  <si>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</si>
  <si>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</si>
  <si>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</si>
  <si>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</si>
  <si>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</si>
  <si>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</si>
  <si>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</si>
  <si>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</si>
  <si>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</si>
  <si>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</si>
  <si>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</si>
  <si>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</si>
  <si>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</si>
  <si>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</si>
  <si>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</si>
  <si>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</si>
  <si>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</si>
  <si>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</si>
  <si>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</si>
  <si>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</si>
  <si>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</si>
  <si>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</si>
  <si>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</si>
  <si>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</si>
  <si>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</si>
  <si>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</si>
  <si>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</si>
  <si>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</si>
  <si>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</si>
  <si>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</si>
  <si>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</si>
  <si>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</si>
  <si>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</si>
  <si>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</si>
  <si>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</si>
  <si>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</si>
  <si>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</si>
  <si>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</si>
  <si>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</si>
  <si>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</si>
  <si>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</si>
  <si>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</si>
  <si>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</si>
  <si>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</si>
  <si>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</si>
  <si>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</si>
  <si>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</si>
  <si>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</si>
  <si>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</si>
  <si>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</si>
  <si>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</si>
  <si>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</si>
  <si>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</si>
  <si>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</si>
  <si>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</si>
  <si>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</si>
  <si>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</si>
  <si>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</si>
  <si>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</si>
  <si>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</si>
  <si>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</si>
  <si>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</si>
  <si>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</si>
  <si>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</si>
  <si>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</si>
  <si>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</si>
  <si>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</si>
  <si>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</si>
  <si>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</si>
  <si>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</si>
  <si>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</si>
  <si>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</si>
  <si>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</si>
  <si>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</si>
  <si>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</si>
  <si>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</si>
  <si>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</si>
  <si>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</si>
  <si>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</si>
  <si>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</si>
  <si>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</si>
  <si>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</si>
  <si>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</si>
  <si>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</si>
  <si>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</si>
  <si>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</si>
  <si>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</si>
  <si>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</si>
  <si>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</si>
  <si>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</si>
  <si>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</si>
  <si>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</si>
  <si>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</si>
  <si>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</si>
  <si>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</si>
  <si>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</si>
  <si>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</si>
  <si>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</si>
  <si>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</si>
  <si>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</si>
  <si>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</si>
  <si>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</si>
  <si>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</si>
  <si>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</si>
  <si>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</si>
  <si>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</si>
  <si>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</si>
  <si>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</si>
  <si>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</si>
  <si>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</si>
  <si>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</si>
  <si>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</si>
  <si>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</si>
  <si>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</si>
  <si>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</si>
  <si>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</si>
  <si>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</si>
  <si>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</si>
  <si>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</si>
  <si>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</si>
  <si>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</si>
  <si>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</si>
  <si>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</si>
  <si>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</si>
  <si>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</si>
  <si>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</si>
  <si>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</si>
  <si>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</si>
  <si>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</si>
  <si>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</si>
  <si>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</si>
  <si>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</si>
  <si>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</si>
  <si>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</si>
  <si>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</si>
  <si>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</si>
  <si>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</si>
  <si>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</si>
  <si>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</si>
  <si>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</si>
  <si>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</si>
  <si>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</si>
  <si>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</si>
  <si>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</si>
  <si>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</si>
  <si>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</si>
  <si>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</si>
  <si>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</si>
  <si>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</si>
  <si>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</si>
  <si>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</si>
  <si>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</si>
  <si>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</si>
  <si>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</si>
  <si>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</si>
  <si>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</si>
  <si>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</si>
  <si>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</si>
  <si>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</si>
  <si>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</si>
  <si>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</si>
  <si>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</si>
  <si>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</si>
  <si>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</si>
  <si>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</si>
  <si>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</si>
  <si>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</si>
  <si>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</si>
  <si>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</si>
  <si>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</si>
  <si>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</si>
  <si>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</si>
  <si>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</si>
  <si>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</si>
  <si>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</si>
  <si>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</si>
  <si>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</si>
  <si>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</si>
  <si>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</si>
  <si>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</si>
  <si>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</si>
  <si>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</si>
  <si>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</si>
  <si>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</si>
  <si>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</si>
  <si>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</si>
  <si>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</si>
  <si>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</si>
  <si>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</si>
  <si>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</si>
  <si>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</si>
  <si>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</si>
  <si>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</si>
  <si>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</si>
  <si>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</si>
  <si>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</si>
  <si>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</si>
  <si>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</si>
  <si>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</si>
  <si>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</si>
  <si>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</si>
  <si>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</si>
  <si>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</si>
  <si>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</si>
  <si>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</si>
  <si>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</si>
  <si>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</si>
  <si>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</si>
  <si>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</si>
  <si>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</si>
  <si>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</si>
  <si>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</si>
  <si>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</si>
  <si>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</si>
  <si>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</si>
  <si>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</si>
  <si>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</si>
  <si>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</si>
  <si>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</si>
  <si>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</si>
  <si>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</si>
  <si>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</si>
  <si>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</si>
  <si>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</si>
  <si>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</si>
  <si>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</si>
  <si>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</si>
  <si>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</si>
  <si>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</si>
  <si>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</si>
  <si>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</si>
  <si>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</si>
  <si>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</si>
  <si>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</si>
  <si>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</si>
  <si>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</si>
  <si>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</si>
  <si>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</si>
  <si>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</si>
  <si>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</si>
  <si>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</si>
  <si>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</si>
  <si>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</si>
  <si>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</si>
  <si>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</si>
  <si>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</si>
  <si>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</si>
  <si>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</si>
  <si>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</si>
  <si>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</si>
  <si>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</si>
  <si>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</si>
  <si>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</si>
  <si>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</si>
  <si>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</si>
  <si>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</si>
  <si>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</si>
  <si>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</si>
  <si>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</si>
  <si>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</si>
  <si>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</si>
  <si>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</si>
  <si>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</si>
  <si>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</si>
  <si>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</si>
  <si>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</si>
  <si>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</si>
  <si>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</si>
  <si>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</si>
  <si>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</si>
  <si>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</si>
  <si>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</si>
  <si>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</si>
  <si>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</si>
  <si>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</si>
  <si>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</si>
  <si>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</si>
  <si>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</si>
  <si>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</si>
  <si>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</si>
  <si>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</si>
  <si>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</si>
  <si>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</si>
  <si>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</si>
  <si>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</si>
  <si>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</si>
  <si>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</si>
  <si>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</si>
  <si>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</si>
  <si>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</si>
  <si>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</si>
  <si>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</si>
  <si>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</si>
  <si>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</si>
  <si>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</si>
  <si>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</si>
  <si>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</si>
  <si>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</si>
  <si>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</si>
  <si>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</si>
  <si>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</si>
  <si>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</si>
  <si>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</si>
  <si>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</si>
  <si>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</si>
  <si>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</si>
  <si>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</si>
  <si>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</si>
  <si>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</si>
  <si>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</si>
  <si>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</si>
  <si>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</si>
  <si>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</si>
  <si>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</si>
  <si>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</si>
  <si>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</si>
  <si>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</si>
  <si>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</si>
  <si>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</si>
  <si>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</si>
  <si>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</si>
  <si>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</si>
  <si>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</si>
  <si>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</si>
  <si>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</si>
  <si>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</si>
  <si>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</si>
  <si>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</si>
  <si>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</si>
  <si>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</si>
  <si>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</si>
  <si>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</si>
  <si>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</si>
  <si>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</si>
  <si>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</si>
  <si>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</si>
  <si>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</si>
  <si>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</si>
  <si>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</si>
  <si>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</si>
  <si>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</si>
  <si>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</si>
  <si>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</si>
  <si>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</si>
  <si>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</si>
  <si>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</si>
  <si>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</si>
  <si>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</si>
  <si>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</si>
  <si>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</si>
  <si>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</si>
  <si>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</si>
  <si>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</si>
  <si>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</si>
  <si>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</si>
  <si>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</si>
  <si>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</si>
  <si>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</si>
  <si>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</si>
  <si>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</si>
  <si>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</si>
  <si>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</si>
  <si>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</si>
  <si>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</si>
  <si>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</si>
  <si>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</si>
  <si>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</si>
  <si>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</si>
  <si>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</si>
  <si>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</si>
  <si>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</si>
  <si>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</si>
  <si>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</si>
  <si>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</si>
  <si>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</si>
  <si>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</si>
  <si>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</si>
  <si>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</si>
  <si>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</si>
  <si>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</si>
  <si>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</si>
  <si>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</si>
  <si>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</si>
  <si>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</si>
  <si>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</si>
  <si>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</si>
  <si>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</si>
  <si>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</si>
  <si>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</si>
  <si>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</si>
  <si>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</si>
  <si>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</si>
  <si>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</si>
  <si>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</si>
  <si>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</si>
  <si>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</si>
  <si>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</si>
  <si>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</si>
  <si>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</si>
  <si>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</si>
  <si>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</si>
  <si>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</si>
  <si>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</si>
  <si>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</si>
  <si>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</si>
  <si>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</si>
  <si>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</si>
  <si>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</si>
  <si>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</si>
  <si>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</si>
  <si>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</si>
  <si>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</si>
  <si>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</si>
  <si>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</si>
  <si>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</si>
  <si>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</si>
  <si>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</si>
  <si>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</si>
  <si>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</si>
  <si>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</si>
  <si>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</si>
  <si>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</si>
  <si>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</si>
  <si>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</si>
  <si>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</si>
  <si>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</si>
  <si>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</si>
  <si>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</si>
  <si>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</si>
  <si>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</si>
  <si>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</si>
  <si>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</si>
  <si>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</si>
  <si>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</si>
  <si>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</si>
  <si>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</si>
  <si>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</si>
  <si>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</si>
  <si>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</si>
  <si>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</si>
  <si>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</si>
  <si>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</si>
  <si>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</si>
  <si>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</si>
  <si>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</si>
  <si>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</si>
  <si>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</si>
  <si>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</si>
  <si>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</si>
  <si>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</si>
  <si>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</si>
  <si>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</si>
  <si>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</si>
  <si>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</si>
  <si>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</si>
  <si>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</si>
  <si>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</si>
  <si>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</si>
  <si>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</si>
  <si>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</si>
  <si>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</si>
  <si>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</si>
  <si>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</si>
  <si>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</si>
  <si>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</si>
  <si>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</si>
  <si>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</si>
  <si>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</si>
  <si>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</si>
  <si>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</si>
  <si>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</si>
  <si>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</si>
  <si>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</si>
  <si>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</si>
  <si>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</si>
  <si>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</si>
  <si>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</si>
  <si>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</si>
  <si>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</si>
  <si>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</si>
  <si>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</si>
  <si>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</si>
  <si>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</si>
  <si>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</si>
  <si>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</si>
  <si>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</si>
  <si>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</si>
  <si>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</si>
  <si>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</si>
  <si>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</si>
  <si>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</si>
  <si>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</si>
  <si>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</si>
  <si>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</si>
  <si>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</si>
  <si>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</si>
  <si>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</si>
  <si>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</si>
  <si>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</si>
  <si>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</si>
  <si>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</si>
  <si>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</si>
  <si>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</si>
  <si>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</si>
  <si>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</si>
  <si>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</si>
  <si>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</si>
  <si>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</si>
  <si>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</si>
  <si>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</si>
  <si>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</si>
  <si>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</si>
  <si>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</si>
  <si>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</si>
  <si>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</si>
  <si>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</si>
  <si>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</si>
  <si>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</si>
  <si>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</si>
  <si>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</si>
  <si>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</si>
  <si>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</si>
  <si>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</si>
  <si>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</si>
  <si>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</si>
  <si>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</si>
  <si>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</si>
  <si>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</si>
  <si>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</si>
  <si>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</si>
  <si>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</si>
  <si>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</si>
  <si>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</si>
  <si>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</si>
  <si>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</si>
  <si>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</si>
  <si>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</si>
  <si>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</si>
  <si>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</si>
  <si>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</si>
  <si>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</si>
  <si>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</si>
  <si>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</si>
  <si>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</si>
  <si>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</si>
  <si>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</si>
  <si>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</si>
  <si>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</si>
  <si>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</si>
  <si>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</si>
  <si>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</si>
  <si>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</si>
  <si>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</si>
  <si>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</si>
  <si>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</si>
  <si>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</si>
  <si>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</si>
  <si>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</si>
  <si>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</si>
  <si>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</si>
  <si>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</si>
  <si>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</si>
  <si>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</si>
  <si>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</si>
  <si>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</si>
  <si>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</si>
  <si>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</si>
  <si>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</si>
  <si>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</si>
  <si>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</si>
  <si>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</si>
  <si>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</si>
  <si>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</si>
  <si>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</si>
  <si>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</si>
  <si>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</si>
  <si>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</si>
  <si>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</si>
  <si>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</si>
  <si>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</si>
  <si>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</si>
  <si>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</si>
  <si>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</si>
  <si>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</si>
  <si>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</si>
  <si>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</si>
  <si>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</si>
  <si>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</si>
  <si>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</si>
  <si>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</si>
  <si>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</si>
  <si>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</si>
  <si>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</si>
  <si>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</si>
  <si>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</si>
  <si>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</si>
  <si>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</si>
  <si>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</si>
  <si>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</si>
  <si>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</si>
  <si>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</si>
  <si>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</si>
  <si>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</si>
  <si>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</si>
  <si>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</si>
  <si>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</si>
  <si>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</si>
  <si>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</si>
  <si>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</si>
  <si>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</si>
  <si>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</si>
  <si>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</si>
  <si>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</si>
  <si>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</si>
  <si>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</si>
  <si>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</si>
  <si>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</si>
  <si>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</si>
  <si>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</si>
  <si>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</si>
  <si>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</si>
  <si>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</si>
  <si>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</si>
  <si>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</si>
  <si>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</si>
  <si>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</si>
  <si>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</si>
  <si>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</si>
  <si>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</si>
  <si>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</si>
  <si>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</si>
  <si>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</si>
  <si>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</si>
  <si>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</si>
  <si>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</si>
  <si>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</si>
  <si>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</si>
  <si>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</si>
  <si>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</si>
  <si>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</si>
  <si>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</si>
  <si>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</si>
  <si>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</si>
  <si>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</si>
  <si>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</si>
  <si>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</si>
  <si>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</si>
  <si>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</si>
  <si>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</si>
  <si>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</si>
  <si>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</si>
  <si>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</si>
  <si>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</si>
  <si>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</si>
  <si>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</si>
  <si>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</si>
  <si>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</si>
  <si>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</si>
  <si>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</si>
  <si>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</si>
  <si>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</si>
  <si>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</si>
  <si>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</si>
  <si>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</si>
  <si>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</si>
  <si>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</si>
  <si>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</si>
  <si>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</si>
  <si>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</si>
  <si>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</si>
  <si>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</si>
  <si>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</si>
  <si>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</si>
  <si>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</si>
  <si>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</si>
  <si>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</si>
  <si>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</si>
  <si>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</si>
  <si>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</si>
  <si>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</si>
  <si>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</si>
  <si>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</si>
  <si>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</si>
  <si>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</si>
  <si>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</si>
  <si>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</si>
  <si>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</si>
  <si>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</si>
  <si>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</si>
  <si>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</si>
  <si>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</si>
  <si>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</si>
  <si>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</si>
  <si>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</si>
  <si>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</si>
  <si>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</si>
  <si>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</si>
  <si>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</si>
  <si>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</si>
  <si>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</si>
  <si>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</si>
  <si>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</si>
  <si>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</si>
  <si>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</si>
  <si>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</si>
  <si>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</si>
  <si>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</si>
  <si>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</si>
  <si>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</si>
  <si>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</si>
  <si>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</si>
  <si>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</si>
  <si>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</si>
  <si>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</si>
  <si>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</si>
  <si>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</si>
  <si>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</si>
  <si>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</si>
  <si>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</si>
  <si>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</si>
  <si>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</si>
  <si>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</si>
  <si>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</si>
  <si>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</si>
  <si>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</si>
  <si>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</si>
  <si>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</si>
  <si>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</si>
  <si>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</si>
  <si>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</si>
  <si>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</si>
  <si>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</si>
  <si>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</si>
  <si>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</si>
  <si>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</si>
  <si>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</si>
  <si>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</si>
  <si>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</si>
  <si>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</si>
  <si>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</si>
  <si>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</si>
  <si>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</si>
  <si>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</si>
  <si>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</si>
  <si>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</si>
  <si>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</si>
  <si>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</si>
  <si>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</si>
  <si>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</si>
  <si>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</si>
  <si>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</si>
  <si>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</si>
  <si>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</si>
  <si>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</si>
  <si>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</si>
  <si>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</si>
  <si>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</si>
  <si>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</si>
  <si>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</si>
  <si>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</si>
  <si>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</si>
  <si>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</si>
  <si>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</si>
  <si>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</si>
  <si>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</si>
  <si>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</si>
  <si>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</si>
  <si>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</si>
  <si>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</si>
  <si>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</si>
  <si>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</si>
  <si>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</si>
  <si>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</si>
  <si>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</si>
  <si>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</si>
  <si>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</si>
  <si>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</si>
  <si>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</si>
  <si>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</si>
  <si>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</si>
  <si>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</si>
  <si>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</si>
  <si>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</si>
  <si>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</si>
  <si>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</si>
  <si>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</si>
  <si>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</si>
  <si>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</si>
  <si>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</si>
  <si>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</si>
  <si>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</si>
  <si>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</si>
  <si>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</si>
  <si>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</si>
  <si>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</si>
  <si>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</si>
  <si>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</si>
  <si>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</si>
  <si>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</si>
  <si>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</si>
  <si>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</si>
  <si>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</si>
  <si>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</si>
  <si>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</si>
  <si>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</si>
  <si>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</si>
  <si>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</si>
  <si>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</si>
  <si>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</si>
  <si>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</si>
  <si>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</si>
  <si>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</si>
  <si>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</si>
  <si>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</si>
  <si>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</si>
  <si>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</si>
  <si>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</si>
  <si>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</si>
  <si>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</si>
  <si>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</si>
  <si>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</si>
  <si>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</si>
  <si>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</si>
  <si>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</si>
  <si>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</si>
  <si>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</si>
  <si>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</si>
  <si>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</si>
  <si>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</si>
  <si>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</si>
  <si>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</si>
  <si>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</si>
  <si>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</si>
  <si>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</si>
  <si>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</si>
  <si>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</si>
  <si>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</si>
  <si>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</si>
  <si>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</si>
  <si>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</si>
  <si>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</si>
  <si>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</si>
  <si>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</si>
  <si>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</si>
  <si>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</si>
  <si>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</si>
  <si>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</si>
  <si>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</si>
  <si>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</si>
  <si>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</si>
  <si>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</si>
  <si>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</si>
  <si>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</si>
  <si>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</si>
  <si>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</si>
  <si>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</si>
  <si>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</si>
  <si>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</si>
  <si>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</si>
  <si>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</si>
  <si>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</si>
  <si>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</si>
  <si>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</si>
  <si>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</si>
  <si>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</si>
  <si>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</si>
  <si>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</si>
  <si>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</si>
  <si>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</si>
  <si>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</si>
  <si>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</si>
  <si>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</si>
  <si>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</si>
  <si>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</si>
  <si>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</si>
  <si>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</si>
  <si>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</si>
  <si>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</si>
  <si>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</si>
  <si>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</si>
  <si>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</si>
  <si>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</si>
  <si>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</si>
  <si>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</si>
  <si>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</si>
  <si>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</si>
  <si>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</si>
  <si>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</si>
  <si>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</si>
  <si>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</si>
  <si>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</si>
  <si>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</si>
  <si>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</si>
  <si>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</si>
  <si>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</si>
  <si>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</si>
  <si>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</si>
  <si>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</si>
  <si>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</si>
  <si>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</si>
  <si>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</si>
  <si>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</si>
  <si>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</si>
  <si>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</si>
  <si>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</si>
  <si>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</si>
  <si>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</si>
  <si>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</si>
  <si>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</si>
  <si>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</si>
  <si>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</si>
  <si>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</si>
  <si>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</si>
  <si>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</si>
  <si>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</si>
  <si>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</si>
  <si>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</si>
  <si>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</si>
  <si>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</si>
  <si>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</si>
  <si>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</si>
  <si>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</si>
  <si>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</si>
  <si>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</si>
  <si>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</si>
  <si>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</si>
  <si>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</si>
  <si>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</si>
  <si>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</si>
  <si>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</si>
  <si>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</si>
  <si>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</si>
  <si>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</si>
  <si>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</si>
  <si>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</si>
  <si>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</si>
  <si>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</si>
  <si>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</si>
  <si>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</si>
  <si>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</si>
  <si>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</si>
  <si>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</si>
  <si>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</si>
  <si>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</si>
  <si>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</si>
  <si>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</si>
  <si>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</si>
  <si>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</si>
  <si>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</si>
  <si>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</si>
  <si>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</si>
  <si>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</si>
  <si>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</si>
  <si>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</si>
  <si>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</si>
  <si>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</si>
  <si>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</si>
  <si>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</si>
  <si>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</si>
  <si>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</si>
  <si>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</si>
  <si>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</si>
  <si>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</si>
  <si>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</si>
  <si>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</si>
  <si>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</si>
  <si>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</si>
  <si>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</si>
  <si>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</si>
  <si>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</si>
  <si>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</si>
  <si>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</si>
  <si>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</si>
  <si>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</si>
  <si>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</si>
  <si>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</si>
  <si>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</si>
  <si>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</si>
  <si>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</si>
  <si>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</si>
  <si>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</si>
  <si>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</si>
  <si>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</si>
  <si>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</si>
  <si>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</si>
  <si>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</si>
  <si>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</si>
  <si>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</si>
  <si>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</si>
  <si>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</si>
  <si>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</si>
  <si>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</si>
  <si>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</si>
  <si>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</si>
  <si>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</si>
  <si>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</si>
  <si>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</si>
  <si>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</si>
  <si>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</si>
  <si>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</si>
  <si>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</si>
  <si>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</si>
  <si>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</si>
  <si>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</si>
  <si>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</si>
  <si>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</si>
  <si>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</si>
  <si>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</si>
  <si>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</si>
  <si>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</si>
  <si>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</si>
  <si>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</si>
  <si>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</si>
  <si>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</si>
  <si>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</si>
  <si>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</si>
  <si>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</si>
  <si>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</si>
  <si>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</si>
  <si>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</si>
  <si>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</si>
  <si>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</si>
  <si>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</si>
  <si>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</si>
  <si>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</si>
  <si>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</si>
  <si>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</si>
  <si>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</si>
  <si>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</si>
  <si>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</si>
  <si>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</si>
  <si>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</si>
  <si>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</si>
  <si>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</si>
  <si>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</si>
  <si>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</si>
  <si>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</si>
  <si>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</si>
  <si>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</si>
  <si>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</si>
  <si>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</si>
  <si>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</si>
  <si>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</si>
  <si>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</si>
  <si>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</si>
  <si>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</si>
  <si>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</si>
  <si>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</si>
  <si>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</si>
  <si>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</si>
  <si>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</si>
  <si>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</si>
  <si>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</si>
  <si>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</si>
  <si>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</si>
  <si>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</si>
  <si>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</si>
  <si>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</si>
  <si>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</si>
  <si>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</si>
  <si>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</si>
  <si>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</si>
  <si>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</si>
  <si>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</si>
  <si>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</si>
  <si>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</si>
  <si>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</si>
  <si>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</si>
  <si>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</si>
  <si>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</si>
  <si>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</si>
  <si>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</si>
  <si>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</si>
  <si>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</si>
  <si>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</si>
  <si>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</si>
  <si>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</si>
  <si>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</si>
  <si>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</si>
  <si>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</si>
  <si>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</si>
  <si>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</si>
  <si>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</si>
  <si>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</si>
  <si>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</si>
  <si>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</si>
  <si>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</si>
  <si>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</si>
  <si>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</si>
  <si>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</si>
  <si>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</si>
  <si>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</si>
  <si>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</si>
  <si>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</si>
  <si>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</si>
  <si>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</si>
  <si>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</si>
  <si>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</si>
  <si>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</si>
  <si>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</si>
  <si>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</si>
  <si>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</si>
  <si>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</si>
  <si>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</si>
  <si>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</si>
  <si>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</si>
  <si>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</si>
  <si>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</si>
  <si>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</si>
  <si>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</si>
  <si>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</si>
  <si>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</si>
  <si>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</si>
  <si>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</si>
  <si>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</si>
  <si>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</si>
  <si>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</si>
  <si>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</si>
  <si>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</si>
  <si>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</si>
  <si>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</si>
  <si>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</si>
  <si>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</si>
  <si>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</si>
  <si>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</si>
  <si>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</si>
  <si>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</si>
  <si>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</si>
  <si>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</si>
  <si>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</si>
  <si>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</si>
  <si>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</si>
  <si>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</si>
  <si>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</si>
  <si>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</si>
  <si>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</si>
  <si>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</si>
  <si>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</si>
  <si>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</si>
  <si>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</si>
  <si>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</si>
  <si>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</si>
  <si>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</si>
  <si>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</si>
  <si>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</si>
  <si>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</si>
  <si>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</si>
  <si>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</si>
  <si>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</si>
  <si>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</si>
  <si>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</si>
  <si>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</si>
  <si>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</si>
  <si>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</si>
  <si>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</si>
  <si>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</si>
  <si>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</si>
  <si>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</si>
  <si>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</si>
  <si>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</si>
  <si>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</si>
  <si>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</si>
  <si>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</si>
  <si>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</si>
  <si>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</si>
  <si>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</si>
  <si>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</si>
  <si>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</si>
  <si>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</si>
  <si>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</si>
  <si>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</si>
  <si>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</si>
  <si>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</si>
  <si>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</si>
  <si>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</si>
  <si>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</si>
  <si>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</si>
  <si>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</si>
  <si>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</si>
  <si>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</si>
  <si>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</si>
  <si>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</si>
  <si>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</si>
  <si>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</si>
  <si>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</si>
  <si>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</si>
  <si>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</si>
  <si>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</si>
  <si>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</si>
  <si>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</si>
  <si>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</si>
  <si>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</si>
  <si>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</si>
  <si>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</si>
  <si>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</si>
  <si>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</si>
  <si>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</si>
  <si>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</si>
  <si>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</si>
  <si>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</si>
  <si>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</si>
  <si>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</si>
  <si>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</si>
  <si>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</si>
  <si>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</si>
  <si>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</si>
  <si>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</si>
  <si>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</si>
  <si>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</si>
  <si>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</si>
  <si>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</si>
  <si>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</si>
  <si>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</si>
  <si>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</si>
  <si>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</si>
  <si>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</si>
  <si>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</si>
  <si>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</si>
  <si>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</si>
  <si>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</si>
  <si>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</si>
  <si>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</si>
  <si>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</si>
  <si>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</si>
  <si>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</si>
  <si>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</si>
  <si>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</si>
  <si>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</si>
  <si>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</si>
  <si>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</si>
  <si>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</si>
  <si>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</si>
  <si>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</si>
  <si>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</si>
  <si>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</si>
  <si>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</si>
  <si>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</si>
  <si>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</si>
  <si>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</si>
  <si>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</si>
  <si>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</si>
  <si>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</si>
  <si>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</si>
  <si>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</si>
  <si>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</si>
  <si>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</si>
  <si>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</si>
  <si>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</si>
  <si>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</si>
  <si>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</si>
  <si>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</si>
  <si>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</si>
  <si>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</si>
  <si>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</si>
  <si>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</si>
  <si>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</si>
  <si>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</si>
  <si>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</si>
  <si>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</si>
  <si>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</si>
  <si>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</si>
  <si>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</si>
  <si>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</si>
  <si>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</si>
  <si>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</si>
  <si>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</si>
  <si>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</si>
  <si>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</si>
  <si>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</si>
  <si>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</si>
  <si>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</si>
  <si>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</si>
  <si>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</si>
  <si>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</si>
  <si>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</si>
  <si>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</si>
  <si>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</si>
  <si>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</si>
  <si>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</si>
  <si>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</si>
  <si>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</si>
  <si>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</si>
  <si>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</si>
  <si>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</si>
  <si>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</si>
  <si>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</si>
  <si>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</si>
  <si>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</si>
  <si>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</si>
  <si>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</si>
  <si>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</si>
  <si>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</si>
  <si>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</si>
  <si>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</si>
  <si>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</si>
  <si>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</si>
  <si>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</si>
  <si>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</si>
  <si>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</si>
  <si>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</si>
  <si>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</si>
  <si>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</si>
  <si>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</si>
  <si>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</si>
  <si>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</si>
  <si>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</si>
  <si>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</si>
  <si>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</si>
  <si>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</si>
  <si>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</si>
  <si>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</si>
  <si>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</si>
  <si>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</si>
  <si>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</si>
  <si>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</si>
  <si>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</si>
  <si>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</si>
  <si>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</si>
  <si>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</si>
  <si>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</si>
  <si>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</si>
  <si>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</si>
  <si>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</si>
  <si>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</si>
  <si>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</si>
  <si>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</si>
  <si>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</si>
  <si>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</si>
  <si>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</si>
  <si>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</si>
  <si>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</si>
  <si>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</si>
  <si>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</si>
  <si>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</si>
  <si>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</si>
  <si>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</si>
  <si>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</si>
  <si>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</si>
  <si>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</si>
  <si>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</si>
  <si>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</si>
  <si>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</si>
  <si>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</si>
  <si>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</si>
  <si>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</si>
  <si>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</si>
  <si>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</si>
  <si>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</si>
  <si>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</si>
  <si>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</si>
  <si>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</si>
  <si>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</si>
  <si>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</si>
  <si>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</si>
  <si>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</si>
  <si>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</si>
  <si>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</si>
  <si>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</si>
  <si>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</si>
  <si>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</si>
  <si>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</si>
  <si>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</si>
  <si>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</si>
  <si>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</si>
  <si>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</si>
  <si>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</si>
  <si>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</si>
  <si>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</si>
  <si>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</si>
  <si>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</si>
  <si>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</si>
  <si>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</si>
  <si>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</si>
  <si>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</si>
  <si>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</si>
  <si>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</si>
  <si>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</si>
  <si>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</si>
  <si>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</si>
  <si>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</si>
  <si>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</si>
  <si>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</si>
  <si>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</si>
  <si>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</si>
  <si>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</si>
  <si>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</si>
  <si>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</si>
  <si>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</si>
  <si>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</si>
  <si>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</si>
  <si>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</si>
  <si>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</si>
  <si>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</si>
  <si>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</si>
  <si>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</si>
  <si>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</si>
  <si>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</si>
  <si>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</si>
  <si>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</si>
  <si>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</si>
  <si>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</si>
  <si>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</si>
  <si>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</si>
  <si>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</si>
  <si>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</si>
  <si>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</si>
  <si>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</si>
  <si>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</si>
  <si>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</si>
  <si>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</si>
  <si>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</si>
  <si>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</si>
  <si>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</si>
  <si>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</si>
  <si>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</si>
  <si>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</si>
  <si>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</si>
  <si>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</si>
  <si>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</si>
  <si>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</si>
  <si>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</si>
  <si>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</si>
  <si>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</si>
  <si>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</si>
  <si>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</si>
  <si>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</si>
  <si>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</si>
  <si>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</si>
  <si>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</si>
  <si>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</si>
  <si>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</si>
  <si>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</si>
  <si>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</si>
  <si>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</si>
  <si>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</si>
  <si>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</si>
  <si>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</si>
  <si>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</si>
  <si>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</si>
  <si>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</si>
  <si>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</si>
  <si>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</si>
  <si>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</si>
  <si>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</si>
  <si>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</si>
  <si>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</si>
  <si>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</si>
  <si>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</si>
  <si>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</si>
  <si>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</si>
  <si>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</si>
  <si>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</si>
  <si>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</si>
  <si>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</si>
  <si>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</si>
  <si>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</si>
  <si>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</si>
  <si>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</si>
  <si>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</si>
  <si>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</si>
  <si>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</si>
  <si>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</si>
  <si>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</si>
  <si>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</si>
  <si>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</si>
  <si>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</si>
  <si>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</si>
  <si>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</si>
  <si>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</si>
  <si>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</si>
  <si>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</si>
  <si>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</si>
  <si>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</si>
  <si>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</si>
  <si>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</si>
  <si>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</si>
  <si>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</si>
  <si>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</si>
  <si>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</si>
  <si>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</si>
  <si>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</si>
  <si>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</si>
  <si>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</si>
  <si>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</si>
  <si>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</si>
  <si>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</si>
  <si>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</si>
  <si>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</si>
  <si>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</si>
  <si>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</si>
  <si>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</si>
  <si>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</si>
  <si>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</si>
  <si>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</si>
  <si>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</si>
  <si>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</si>
  <si>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</si>
  <si>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</si>
  <si>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</si>
  <si>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</si>
  <si>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</si>
  <si>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</si>
  <si>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</si>
  <si>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</si>
  <si>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</si>
  <si>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</si>
  <si>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</si>
  <si>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</si>
  <si>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</si>
  <si>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</si>
  <si>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</si>
  <si>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</si>
  <si>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</si>
  <si>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</si>
  <si>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</si>
  <si>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</si>
  <si>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</si>
  <si>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</si>
  <si>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</si>
  <si>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</si>
  <si>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</si>
  <si>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</si>
  <si>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</si>
  <si>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</si>
  <si>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</si>
  <si>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</si>
  <si>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</si>
  <si>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</si>
  <si>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</si>
  <si>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</si>
  <si>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</si>
  <si>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</si>
  <si>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</si>
  <si>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</si>
  <si>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</si>
  <si>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</si>
  <si>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</si>
  <si>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</si>
  <si>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</si>
  <si>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</si>
  <si>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</si>
  <si>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</si>
  <si>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</si>
  <si>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</si>
  <si>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</si>
  <si>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</si>
  <si>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</si>
  <si>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</si>
  <si>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</si>
  <si>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</si>
  <si>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</si>
  <si>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</si>
  <si>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</si>
  <si>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</si>
  <si>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</si>
  <si>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</si>
  <si>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</si>
  <si>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</si>
  <si>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</si>
  <si>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</si>
  <si>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</si>
  <si>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</si>
  <si>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</si>
  <si>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</si>
  <si>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</si>
  <si>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</si>
  <si>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</si>
  <si>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</si>
  <si>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</si>
  <si>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</si>
  <si>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</si>
  <si>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</si>
  <si>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</si>
  <si>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</si>
  <si>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</si>
  <si>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</si>
  <si>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</si>
  <si>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</si>
  <si>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</si>
  <si>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</si>
  <si>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</si>
  <si>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</si>
  <si>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</si>
  <si>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</si>
  <si>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</si>
  <si>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</si>
  <si>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</si>
  <si>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</si>
  <si>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</si>
  <si>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</si>
  <si>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</si>
  <si>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</si>
  <si>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</si>
  <si>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</si>
  <si>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</si>
  <si>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</si>
  <si>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</si>
  <si>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</si>
  <si>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</si>
  <si>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</si>
  <si>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</si>
  <si>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</si>
  <si>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</si>
  <si>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</si>
  <si>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</si>
  <si>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</si>
  <si>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</si>
  <si>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</si>
  <si>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</si>
  <si>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</si>
  <si>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</si>
  <si>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</si>
  <si>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</si>
  <si>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</si>
  <si>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</si>
  <si>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</si>
  <si>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</si>
  <si>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</si>
  <si>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</si>
  <si>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</si>
  <si>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</si>
  <si>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</si>
  <si>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</si>
  <si>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</si>
  <si>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</si>
  <si>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</si>
  <si>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</si>
  <si>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</si>
  <si>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</si>
  <si>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</si>
  <si>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</si>
  <si>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</si>
  <si>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</si>
  <si>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</si>
  <si>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</si>
  <si>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</si>
  <si>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</si>
  <si>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</si>
  <si>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</si>
  <si>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</si>
  <si>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</si>
  <si>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</si>
  <si>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</si>
  <si>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</si>
  <si>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</si>
  <si>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</si>
  <si>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</si>
  <si>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</si>
  <si>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</si>
  <si>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</si>
  <si>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</si>
  <si>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</si>
  <si>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</si>
  <si>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</si>
  <si>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</si>
  <si>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</si>
  <si>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</si>
  <si>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</si>
  <si>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</si>
  <si>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</si>
  <si>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</si>
  <si>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</si>
  <si>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</si>
  <si>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</si>
  <si>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</si>
  <si>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</si>
  <si>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</si>
  <si>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</si>
  <si>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</si>
  <si>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</si>
  <si>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</si>
  <si>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</si>
  <si>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</si>
  <si>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</si>
  <si>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</si>
  <si>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</si>
  <si>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</si>
  <si>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</si>
  <si>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</si>
  <si>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</si>
  <si>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</si>
  <si>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</si>
  <si>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</si>
  <si>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</si>
  <si>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</si>
  <si>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</si>
  <si>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</si>
  <si>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</si>
  <si>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</si>
  <si>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</si>
  <si>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</si>
  <si>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</si>
  <si>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</si>
  <si>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</si>
  <si>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</si>
  <si>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</si>
  <si>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</si>
  <si>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</si>
  <si>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</si>
  <si>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</si>
  <si>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</si>
  <si>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</si>
  <si>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</si>
  <si>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</si>
  <si>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</si>
  <si>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</si>
  <si>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</si>
  <si>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</si>
  <si>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</si>
  <si>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</si>
  <si>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</si>
  <si>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</si>
  <si>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</si>
  <si>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</si>
  <si>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</si>
  <si>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</si>
  <si>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</si>
  <si>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</si>
  <si>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</si>
  <si>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</si>
  <si>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</si>
  <si>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</si>
  <si>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</si>
  <si>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</si>
  <si>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</si>
  <si>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</si>
  <si>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</si>
  <si>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</si>
  <si>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</si>
  <si>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</si>
  <si>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</si>
  <si>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</si>
  <si>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</si>
  <si>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</si>
  <si>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</si>
  <si>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</si>
  <si>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</si>
  <si>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</si>
  <si>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</si>
  <si>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</si>
  <si>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</si>
  <si>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</si>
  <si>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</si>
  <si>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</si>
  <si>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</si>
  <si>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</si>
  <si>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</si>
  <si>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</si>
  <si>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</si>
  <si>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</si>
  <si>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</si>
  <si>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</si>
  <si>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</si>
  <si>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</si>
  <si>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</si>
  <si>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</si>
  <si>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</si>
  <si>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</si>
  <si>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</si>
  <si>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</si>
  <si>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</si>
  <si>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</si>
  <si>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</si>
  <si>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</si>
  <si>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</si>
  <si>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</si>
  <si>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</si>
  <si>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</si>
  <si>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</si>
  <si>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</si>
  <si>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</si>
  <si>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</si>
  <si>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</si>
  <si>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</si>
  <si>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</si>
  <si>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</si>
  <si>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</si>
  <si>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</si>
  <si>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</si>
  <si>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</si>
  <si>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</si>
  <si>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</si>
  <si>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</si>
  <si>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</si>
  <si>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</si>
  <si>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</si>
  <si>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</si>
  <si>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</si>
  <si>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</si>
  <si>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</si>
  <si>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</si>
  <si>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</si>
  <si>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</si>
  <si>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</si>
  <si>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</si>
  <si>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</si>
  <si>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</si>
  <si>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</si>
  <si>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</si>
  <si>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</si>
  <si>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</si>
  <si>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</si>
  <si>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</si>
  <si>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</si>
  <si>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</si>
  <si>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</si>
  <si>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</si>
  <si>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</si>
  <si>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</si>
  <si>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</si>
  <si>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</si>
  <si>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</si>
  <si>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</si>
  <si>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</si>
  <si>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</si>
  <si>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</si>
  <si>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</si>
  <si>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</si>
  <si>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</si>
  <si>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</si>
  <si>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</si>
  <si>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</si>
  <si>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</si>
  <si>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</si>
  <si>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</si>
  <si>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</si>
  <si>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</si>
  <si>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</si>
  <si>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</si>
  <si>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</si>
  <si>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</si>
  <si>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</si>
  <si>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</si>
  <si>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</si>
  <si>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</si>
  <si>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</si>
  <si>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</si>
  <si>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</si>
  <si>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</si>
  <si>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</si>
  <si>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</si>
  <si>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</si>
  <si>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</si>
  <si>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</si>
  <si>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</si>
  <si>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</si>
  <si>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</si>
  <si>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</si>
  <si>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</si>
  <si>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</si>
  <si>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</si>
  <si>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</si>
  <si>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</si>
  <si>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</si>
  <si>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</si>
  <si>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</si>
  <si>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</si>
  <si>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</si>
  <si>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</si>
  <si>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</si>
  <si>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</si>
  <si>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</si>
  <si>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</si>
  <si>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</si>
  <si>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</si>
  <si>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</si>
  <si>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</si>
  <si>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</si>
  <si>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</si>
  <si>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</si>
  <si>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</si>
  <si>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</si>
  <si>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</si>
  <si>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</si>
  <si>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</si>
  <si>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</si>
  <si>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</si>
  <si>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</si>
  <si>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</si>
  <si>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</si>
  <si>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</si>
  <si>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</si>
  <si>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</si>
  <si>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</si>
  <si>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</si>
  <si>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</si>
  <si>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</si>
  <si>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</si>
  <si>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</si>
  <si>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</si>
  <si>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</si>
  <si>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</si>
  <si>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</si>
  <si>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</si>
  <si>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</si>
  <si>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</si>
  <si>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</si>
  <si>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</si>
  <si>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</si>
  <si>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</si>
  <si>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</si>
  <si>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</si>
  <si>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</si>
  <si>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</si>
  <si>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</si>
  <si>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</si>
  <si>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</si>
  <si>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</si>
  <si>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</si>
  <si>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</si>
  <si>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</si>
  <si>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</si>
  <si>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</si>
  <si>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</si>
  <si>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</si>
  <si>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</si>
  <si>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</si>
  <si>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</si>
  <si>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</si>
  <si>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</si>
  <si>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</si>
  <si>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</si>
  <si>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</si>
  <si>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</si>
  <si>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</si>
  <si>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</si>
  <si>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</si>
  <si>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</si>
  <si>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</si>
  <si>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</si>
  <si>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</si>
  <si>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</si>
  <si>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</si>
  <si>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</si>
  <si>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</si>
  <si>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</si>
  <si>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</si>
  <si>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</si>
  <si>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</si>
  <si>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</si>
  <si>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</si>
  <si>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</si>
  <si>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</si>
  <si>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</si>
  <si>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</si>
  <si>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</si>
  <si>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</si>
  <si>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</si>
  <si>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</si>
  <si>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</si>
  <si>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</si>
  <si>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</si>
  <si>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</si>
  <si>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</si>
  <si>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</si>
  <si>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</si>
  <si>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</si>
  <si>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</si>
  <si>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</si>
  <si>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</si>
  <si>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</si>
  <si>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</si>
  <si>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</si>
  <si>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</si>
  <si>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</si>
  <si>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</si>
  <si>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</si>
  <si>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</si>
  <si>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</si>
  <si>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</si>
  <si>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</si>
  <si>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</si>
  <si>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</si>
  <si>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</si>
  <si>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</si>
  <si>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</si>
  <si>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</si>
  <si>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</si>
  <si>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</si>
  <si>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</si>
  <si>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</si>
  <si>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</si>
  <si>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</si>
  <si>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</si>
  <si>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</si>
  <si>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</si>
  <si>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</si>
  <si>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</si>
  <si>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</si>
  <si>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</si>
  <si>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</si>
  <si>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</si>
  <si>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</si>
  <si>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</si>
  <si>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</si>
  <si>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</si>
  <si>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</si>
  <si>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</si>
  <si>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</si>
  <si>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</si>
  <si>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</si>
  <si>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</si>
  <si>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</si>
  <si>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</si>
  <si>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</si>
  <si>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</si>
  <si>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</si>
  <si>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</si>
  <si>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</si>
  <si>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</si>
  <si>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</si>
  <si>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</si>
  <si>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</si>
  <si>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</si>
  <si>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</si>
  <si>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</si>
  <si>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</si>
  <si>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</si>
  <si>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</si>
  <si>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</si>
  <si>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</si>
  <si>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</si>
  <si>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</si>
  <si>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</si>
  <si>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</si>
  <si>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</si>
  <si>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</si>
  <si>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</si>
  <si>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</si>
  <si>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</si>
  <si>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</si>
  <si>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</si>
  <si>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</si>
  <si>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</si>
  <si>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</si>
  <si>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</si>
  <si>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</si>
  <si>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</si>
  <si>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</si>
  <si>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</si>
  <si>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</si>
  <si>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</si>
  <si>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</si>
  <si>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</si>
  <si>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</si>
  <si>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</si>
  <si>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</si>
  <si>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</si>
  <si>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</si>
  <si>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</si>
  <si>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</si>
  <si>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</si>
  <si>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</si>
  <si>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</si>
  <si>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</si>
  <si>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</si>
  <si>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</si>
  <si>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</si>
  <si>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</si>
  <si>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</si>
  <si>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</si>
  <si>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</si>
  <si>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</si>
  <si>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</si>
  <si>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</si>
  <si>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</si>
  <si>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</si>
  <si>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</si>
  <si>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</si>
  <si>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</si>
  <si>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</si>
  <si>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</si>
  <si>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</si>
  <si>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</si>
  <si>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</si>
  <si>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</si>
  <si>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</si>
  <si>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</si>
  <si>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</si>
  <si>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</si>
  <si>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</si>
  <si>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</si>
  <si>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</si>
  <si>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</si>
  <si>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</si>
  <si>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</si>
  <si>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</si>
  <si>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</si>
  <si>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</si>
  <si>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</si>
  <si>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</si>
  <si>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</si>
  <si>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</si>
  <si>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</si>
  <si>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</si>
  <si>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</si>
  <si>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</si>
  <si>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</si>
  <si>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</si>
  <si>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</si>
  <si>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</si>
  <si>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</si>
  <si>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</si>
  <si>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</si>
  <si>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</si>
  <si>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</si>
  <si>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</si>
  <si>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</si>
  <si>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</si>
  <si>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</si>
  <si>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</si>
  <si>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</si>
  <si>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</si>
  <si>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</si>
  <si>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</si>
  <si>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</si>
  <si>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</si>
  <si>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</si>
  <si>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</si>
  <si>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</si>
  <si>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</si>
  <si>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</si>
  <si>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</si>
  <si>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</si>
  <si>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</si>
  <si>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</si>
  <si>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</si>
  <si>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</si>
  <si>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</si>
  <si>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</si>
  <si>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</si>
  <si>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</si>
  <si>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</si>
  <si>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</si>
  <si>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</si>
  <si>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</si>
  <si>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</si>
  <si>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</si>
  <si>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</si>
  <si>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</si>
  <si>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</si>
  <si>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</si>
  <si>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</si>
  <si>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</si>
  <si>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</si>
  <si>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</si>
  <si>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</si>
  <si>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</si>
  <si>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</si>
  <si>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</si>
  <si>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</si>
  <si>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</si>
  <si>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</si>
  <si>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</si>
  <si>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</si>
  <si>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</si>
  <si>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</si>
  <si>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</si>
  <si>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</si>
  <si>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</si>
  <si>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</si>
  <si>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</si>
  <si>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</si>
  <si>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</si>
  <si>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</si>
  <si>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</si>
  <si>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</si>
  <si>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</si>
  <si>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</si>
  <si>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</si>
  <si>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</si>
  <si>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</si>
  <si>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</si>
  <si>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</si>
  <si>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</si>
  <si>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</si>
  <si>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</si>
  <si>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</si>
  <si>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</si>
  <si>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</si>
  <si>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</si>
  <si>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</si>
  <si>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</si>
  <si>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</si>
  <si>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</si>
  <si>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</si>
  <si>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</si>
  <si>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</si>
  <si>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</si>
  <si>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</si>
  <si>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</si>
  <si>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</si>
  <si>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</si>
  <si>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</si>
  <si>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</si>
  <si>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</si>
  <si>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</si>
  <si>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</si>
  <si>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</si>
  <si>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</si>
  <si>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</si>
  <si>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</si>
  <si>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</si>
  <si>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</si>
  <si>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</si>
  <si>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</si>
  <si>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</si>
  <si>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</si>
  <si>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</si>
  <si>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</si>
  <si>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</si>
  <si>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</si>
  <si>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</si>
  <si>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</si>
  <si>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</si>
  <si>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</si>
  <si>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</si>
  <si>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</si>
  <si>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</si>
  <si>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</si>
  <si>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</si>
  <si>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</si>
  <si>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</si>
  <si>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</si>
  <si>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</si>
  <si>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</si>
  <si>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</si>
  <si>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</si>
  <si>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</si>
  <si>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</si>
  <si>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</si>
  <si>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</si>
  <si>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</si>
  <si>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</si>
  <si>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</si>
  <si>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</si>
  <si>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</si>
  <si>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</si>
  <si>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</si>
  <si>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</si>
  <si>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</si>
  <si>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</si>
  <si>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</si>
  <si>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</si>
  <si>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</si>
  <si>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</si>
  <si>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</si>
  <si>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</si>
  <si>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</si>
  <si>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</si>
  <si>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</si>
  <si>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</si>
  <si>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</si>
  <si>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</si>
  <si>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</si>
  <si>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</si>
  <si>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</si>
  <si>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</si>
  <si>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</si>
  <si>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</si>
  <si>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</si>
  <si>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</si>
  <si>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</si>
  <si>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</si>
  <si>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</si>
  <si>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</si>
  <si>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</si>
  <si>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</si>
  <si>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</si>
  <si>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</si>
  <si>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</si>
  <si>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</si>
  <si>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</si>
  <si>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</si>
  <si>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</si>
  <si>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</si>
  <si>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</si>
  <si>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</si>
  <si>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</si>
  <si>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</si>
  <si>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</si>
  <si>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</si>
  <si>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</si>
  <si>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</si>
  <si>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</si>
  <si>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</si>
  <si>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</si>
  <si>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</si>
  <si>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</si>
  <si>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</si>
  <si>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</si>
  <si>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</si>
  <si>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</si>
  <si>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</si>
  <si>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</si>
  <si>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</si>
  <si>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</si>
  <si>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</si>
  <si>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</si>
  <si>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</si>
  <si>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</si>
  <si>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</si>
  <si>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</si>
  <si>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</si>
  <si>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</si>
  <si>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</si>
  <si>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</si>
  <si>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</si>
  <si>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</si>
  <si>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</si>
  <si>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</si>
  <si>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</si>
  <si>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</si>
  <si>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</si>
  <si>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</si>
  <si>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</si>
  <si>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</si>
  <si>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</si>
  <si>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</si>
  <si>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</si>
  <si>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</si>
  <si>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</si>
  <si>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</si>
  <si>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</si>
  <si>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</si>
  <si>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</si>
  <si>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</si>
  <si>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</si>
  <si>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</si>
  <si>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</si>
  <si>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</si>
  <si>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</si>
  <si>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</si>
  <si>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</si>
  <si>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</si>
  <si>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</si>
  <si>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</si>
  <si>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</si>
  <si>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</si>
  <si>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</si>
  <si>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</si>
  <si>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</si>
  <si>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</si>
  <si>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</si>
  <si>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</si>
  <si>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</si>
  <si>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</si>
  <si>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</si>
  <si>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</si>
  <si>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</si>
  <si>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</si>
  <si>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</si>
  <si>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</si>
  <si>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</si>
  <si>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</si>
  <si>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</si>
  <si>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</si>
  <si>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</si>
  <si>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</si>
  <si>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</si>
  <si>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</si>
  <si>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</si>
  <si>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</si>
  <si>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</si>
  <si>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</si>
  <si>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</si>
  <si>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</si>
  <si>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</si>
  <si>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</si>
  <si>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</si>
  <si>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</si>
  <si>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</si>
  <si>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</si>
  <si>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</si>
  <si>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</si>
  <si>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</si>
  <si>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</si>
  <si>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</si>
  <si>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</si>
  <si>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</si>
  <si>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</si>
  <si>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</si>
  <si>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</si>
  <si>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</si>
  <si>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</si>
  <si>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</si>
  <si>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</si>
  <si>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</si>
  <si>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</si>
  <si>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</si>
  <si>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</si>
  <si>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</si>
  <si>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</si>
  <si>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</si>
  <si>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</si>
  <si>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</si>
  <si>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</si>
  <si>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</si>
  <si>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</si>
  <si>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</si>
  <si>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</si>
  <si>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</si>
  <si>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</si>
  <si>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</si>
  <si>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</si>
  <si>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</si>
  <si>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</si>
  <si>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</si>
  <si>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</si>
  <si>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</si>
  <si>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</si>
  <si>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</si>
  <si>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</si>
  <si>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</si>
  <si>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</si>
  <si>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</si>
  <si>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</si>
  <si>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</si>
  <si>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</si>
  <si>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</si>
  <si>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</si>
  <si>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</si>
  <si>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</si>
  <si>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</si>
  <si>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</si>
  <si>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</si>
  <si>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</si>
  <si>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</si>
  <si>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</si>
  <si>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</si>
  <si>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</si>
  <si>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</si>
  <si>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</si>
  <si>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</si>
  <si>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</si>
  <si>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</si>
  <si>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</si>
  <si>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</si>
  <si>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</si>
  <si>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</si>
  <si>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</si>
  <si>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</si>
  <si>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</si>
  <si>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</si>
  <si>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</si>
  <si>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</si>
  <si>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</si>
  <si>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</si>
  <si>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</si>
  <si>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</si>
  <si>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</si>
  <si>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</si>
  <si>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</si>
  <si>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</si>
  <si>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</si>
  <si>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</si>
  <si>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</si>
  <si>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</si>
  <si>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</si>
  <si>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</si>
  <si>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</si>
  <si>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</si>
  <si>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</si>
  <si>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</si>
  <si>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</si>
  <si>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</si>
  <si>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</si>
  <si>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</si>
  <si>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</si>
  <si>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</si>
  <si>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</si>
  <si>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</si>
  <si>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</si>
  <si>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</si>
  <si>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</si>
  <si>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</si>
  <si>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</si>
  <si>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</si>
  <si>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</si>
  <si>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</si>
  <si>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</si>
  <si>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</si>
  <si>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</si>
  <si>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</si>
  <si>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</si>
  <si>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</si>
  <si>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</si>
  <si>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</si>
  <si>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</si>
  <si>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</si>
  <si>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</si>
  <si>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</si>
  <si>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</si>
  <si>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</si>
  <si>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</si>
  <si>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</si>
  <si>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</si>
  <si>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</si>
  <si>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</si>
  <si>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</si>
  <si>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</si>
  <si>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</si>
  <si>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</si>
  <si>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</si>
  <si>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</si>
  <si>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</si>
  <si>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</si>
  <si>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</si>
  <si>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</si>
  <si>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</si>
  <si>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</si>
  <si>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</si>
  <si>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</si>
  <si>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</si>
  <si>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</si>
  <si>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</si>
  <si>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</si>
  <si>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</si>
  <si>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</si>
  <si>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</si>
  <si>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</si>
  <si>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</si>
  <si>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</si>
  <si>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</si>
  <si>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</si>
  <si>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</si>
  <si>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</si>
  <si>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</si>
  <si>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</si>
  <si>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</si>
  <si>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</si>
  <si>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</si>
  <si>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</si>
  <si>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</si>
  <si>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</si>
  <si>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</si>
  <si>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</si>
  <si>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</si>
  <si>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</si>
  <si>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</si>
  <si>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</si>
  <si>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</si>
  <si>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</si>
  <si>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</si>
  <si>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</si>
  <si>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</si>
  <si>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</si>
  <si>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</si>
  <si>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</si>
  <si>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</si>
  <si>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</si>
  <si>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</si>
  <si>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</si>
  <si>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</si>
  <si>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</si>
  <si>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</si>
  <si>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</si>
  <si>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</si>
  <si>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</si>
  <si>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</si>
  <si>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</si>
  <si>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</si>
  <si>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</si>
  <si>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</si>
  <si>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</si>
  <si>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</si>
  <si>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</si>
  <si>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</si>
  <si>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</si>
  <si>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</si>
  <si>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</si>
  <si>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</si>
  <si>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</si>
  <si>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</si>
  <si>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</si>
  <si>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</si>
  <si>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</si>
  <si>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</si>
  <si>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</si>
  <si>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</si>
  <si>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</si>
  <si>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</si>
  <si>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</si>
  <si>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</si>
  <si>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</si>
  <si>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</si>
  <si>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</si>
  <si>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</si>
  <si>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</si>
  <si>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</si>
  <si>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</si>
  <si>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</si>
  <si>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</si>
  <si>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</si>
  <si>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</si>
  <si>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</si>
  <si>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</si>
  <si>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</si>
  <si>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</si>
  <si>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</si>
  <si>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</si>
  <si>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</si>
  <si>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</si>
  <si>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</si>
  <si>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</si>
  <si>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</si>
  <si>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</si>
  <si>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</si>
  <si>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</si>
  <si>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</si>
  <si>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</si>
  <si>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</si>
  <si>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</si>
  <si>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</si>
  <si>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</si>
  <si>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</si>
  <si>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</si>
  <si>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</si>
  <si>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</si>
  <si>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</si>
  <si>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</si>
  <si>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</si>
  <si>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</si>
  <si>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</si>
  <si>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</si>
  <si>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</si>
  <si>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</si>
  <si>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</si>
  <si>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</si>
  <si>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</si>
  <si>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</si>
  <si>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</si>
  <si>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</si>
  <si>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</si>
  <si>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</si>
  <si>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</si>
  <si>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</si>
  <si>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</si>
  <si>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</si>
  <si>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</si>
  <si>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</si>
  <si>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</si>
  <si>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</si>
  <si>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</si>
  <si>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</si>
  <si>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</si>
  <si>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</si>
  <si>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</si>
  <si>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</si>
  <si>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</si>
  <si>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</si>
  <si>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</si>
  <si>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</si>
  <si>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</si>
  <si>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</si>
  <si>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</si>
  <si>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</si>
  <si>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</si>
  <si>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</si>
  <si>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</si>
  <si>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</si>
  <si>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</si>
  <si>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</si>
  <si>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</si>
  <si>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</si>
  <si>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</si>
  <si>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</si>
  <si>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</si>
  <si>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</si>
  <si>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</si>
  <si>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</si>
  <si>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</si>
  <si>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</si>
  <si>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</si>
  <si>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</si>
  <si>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</si>
  <si>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</si>
  <si>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</si>
  <si>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</si>
  <si>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</si>
  <si>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</si>
  <si>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</si>
  <si>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</si>
  <si>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</si>
  <si>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</si>
  <si>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</si>
  <si>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</si>
  <si>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</si>
  <si>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</si>
  <si>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</si>
  <si>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</si>
  <si>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</si>
  <si>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</si>
  <si>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</si>
  <si>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</si>
  <si>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</si>
  <si>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</si>
  <si>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</si>
  <si>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</si>
  <si>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</si>
  <si>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</si>
  <si>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</si>
  <si>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</si>
  <si>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</si>
  <si>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</si>
  <si>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</si>
  <si>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</si>
  <si>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</si>
  <si>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</si>
  <si>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</si>
  <si>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</si>
  <si>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</si>
  <si>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</si>
  <si>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</si>
  <si>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</si>
  <si>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</si>
  <si>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</si>
  <si>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</si>
  <si>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</si>
  <si>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</si>
  <si>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</si>
  <si>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</si>
  <si>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</si>
  <si>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</si>
  <si>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</si>
  <si>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</si>
  <si>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</si>
  <si>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</si>
  <si>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</si>
  <si>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</si>
  <si>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</si>
  <si>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</si>
  <si>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</si>
  <si>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</si>
  <si>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</si>
  <si>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</si>
  <si>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</si>
  <si>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</si>
  <si>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</si>
  <si>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</si>
  <si>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</si>
  <si>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</si>
  <si>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</si>
  <si>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</si>
  <si>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</si>
  <si>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</si>
  <si>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</si>
  <si>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</si>
  <si>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</si>
  <si>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</si>
  <si>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</si>
  <si>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</si>
  <si>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</si>
  <si>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</si>
  <si>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</si>
  <si>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</si>
  <si>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</si>
  <si>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</si>
  <si>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</si>
  <si>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</si>
  <si>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</si>
  <si>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</si>
  <si>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</si>
  <si>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</si>
  <si>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</si>
  <si>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</si>
  <si>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</si>
  <si>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</si>
  <si>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</si>
  <si>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</si>
  <si>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</si>
  <si>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</si>
  <si>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</si>
  <si>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</si>
  <si>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</si>
  <si>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</si>
  <si>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</si>
  <si>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</si>
  <si>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</si>
  <si>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</si>
  <si>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</si>
  <si>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</si>
  <si>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</si>
  <si>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</si>
  <si>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</si>
  <si>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</si>
  <si>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</si>
  <si>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</si>
  <si>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</si>
  <si>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</si>
  <si>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</si>
  <si>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</si>
  <si>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</si>
  <si>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</si>
  <si>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</si>
  <si>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</si>
  <si>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</si>
  <si>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</si>
  <si>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</si>
  <si>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</si>
  <si>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</si>
  <si>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</si>
  <si>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</si>
  <si>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</si>
  <si>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</si>
  <si>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</si>
  <si>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</si>
  <si>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</si>
  <si>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</si>
  <si>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</si>
  <si>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</si>
  <si>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</si>
  <si>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</si>
  <si>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</si>
  <si>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</si>
  <si>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</si>
  <si>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</si>
  <si>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</si>
  <si>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</si>
  <si>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</si>
  <si>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</si>
  <si>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</si>
  <si>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</si>
  <si>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</si>
  <si>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</si>
  <si>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</si>
  <si>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</si>
  <si>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</si>
  <si>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</si>
  <si>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</si>
  <si>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</si>
  <si>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</si>
  <si>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</si>
  <si>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</si>
  <si>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</si>
  <si>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</si>
  <si>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</si>
  <si>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</si>
  <si>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</si>
  <si>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</si>
  <si>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</si>
  <si>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</si>
  <si>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</si>
  <si>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</si>
  <si>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</si>
  <si>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</si>
  <si>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</si>
  <si>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</si>
  <si>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</si>
  <si>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</si>
  <si>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</si>
  <si>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</si>
  <si>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</si>
  <si>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</si>
  <si>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</si>
  <si>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</si>
  <si>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</si>
  <si>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</si>
  <si>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</si>
  <si>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</si>
  <si>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</si>
  <si>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</si>
  <si>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</si>
  <si>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</si>
  <si>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</si>
  <si>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</si>
  <si>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</si>
  <si>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</si>
  <si>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</si>
  <si>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</si>
  <si>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</si>
  <si>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</si>
  <si>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</si>
  <si>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</si>
  <si>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</si>
  <si>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</si>
  <si>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</si>
  <si>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</si>
  <si>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</si>
  <si>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</si>
  <si>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</si>
  <si>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</si>
  <si>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</si>
  <si>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</si>
  <si>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</si>
  <si>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</si>
  <si>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</si>
  <si>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</si>
  <si>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</si>
  <si>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</si>
  <si>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</si>
  <si>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</si>
  <si>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</si>
  <si>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</si>
  <si>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</si>
  <si>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</si>
  <si>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</si>
  <si>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</si>
  <si>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</si>
  <si>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</si>
  <si>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</si>
  <si>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</si>
  <si>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</si>
  <si>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</si>
  <si>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</si>
  <si>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</si>
  <si>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</si>
  <si>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</si>
  <si>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</si>
  <si>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</si>
  <si>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</si>
  <si>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</si>
  <si>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</si>
  <si>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</si>
  <si>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</si>
  <si>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</si>
  <si>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</si>
  <si>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</si>
  <si>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</si>
  <si>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</si>
  <si>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</si>
  <si>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</si>
  <si>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</si>
  <si>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</si>
  <si>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</si>
  <si>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</si>
  <si>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</si>
  <si>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</si>
  <si>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</si>
  <si>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</si>
  <si>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</si>
  <si>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</si>
  <si>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</si>
  <si>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</si>
  <si>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</si>
  <si>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</si>
  <si>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</si>
  <si>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</si>
  <si>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</si>
  <si>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</si>
  <si>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</si>
  <si>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</si>
  <si>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</si>
  <si>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</si>
  <si>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</si>
  <si>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</si>
  <si>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</si>
  <si>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</si>
  <si>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</si>
  <si>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</si>
  <si>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</si>
  <si>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</si>
  <si>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</si>
  <si>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</si>
  <si>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</si>
  <si>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</si>
  <si>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</si>
  <si>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</si>
  <si>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</si>
  <si>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</si>
  <si>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</si>
  <si>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</si>
  <si>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</si>
  <si>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</si>
  <si>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</si>
  <si>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</si>
  <si>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</si>
  <si>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</si>
  <si>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</si>
  <si>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</si>
  <si>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</si>
  <si>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</si>
  <si>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</si>
  <si>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</si>
  <si>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</si>
  <si>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</si>
  <si>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</si>
  <si>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</si>
  <si>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</si>
  <si>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</si>
  <si>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</si>
  <si>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</si>
  <si>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</si>
  <si>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</si>
  <si>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</si>
  <si>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</si>
  <si>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</si>
  <si>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</si>
  <si>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</si>
  <si>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</si>
  <si>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</si>
  <si>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</si>
  <si>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</si>
  <si>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</si>
  <si>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</si>
  <si>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</si>
  <si>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</si>
  <si>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</si>
  <si>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</si>
  <si>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</si>
  <si>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</si>
  <si>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</si>
  <si>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</si>
  <si>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</si>
  <si>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</si>
  <si>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</si>
  <si>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</si>
  <si>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</si>
  <si>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</si>
  <si>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</si>
  <si>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</si>
  <si>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</si>
  <si>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</si>
  <si>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</si>
  <si>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</si>
  <si>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</si>
  <si>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</si>
  <si>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</si>
  <si>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</si>
  <si>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</si>
  <si>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</si>
  <si>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</si>
  <si>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</si>
  <si>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</si>
  <si>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</si>
  <si>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</si>
  <si>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</si>
  <si>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</si>
  <si>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</si>
  <si>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</si>
  <si>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</si>
  <si>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</si>
  <si>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</si>
  <si>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</si>
  <si>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</si>
  <si>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</si>
  <si>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</si>
  <si>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</si>
  <si>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</si>
  <si>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</si>
  <si>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</si>
  <si>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</si>
  <si>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</si>
  <si>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</si>
  <si>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</si>
  <si>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</si>
  <si>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</si>
  <si>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</si>
  <si>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</si>
  <si>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</si>
  <si>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</si>
  <si>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</si>
  <si>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</si>
  <si>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</si>
  <si>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</si>
  <si>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</si>
  <si>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</si>
  <si>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</si>
  <si>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</si>
  <si>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</si>
  <si>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</si>
  <si>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</si>
  <si>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</si>
  <si>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</si>
  <si>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</si>
  <si>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</si>
  <si>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</si>
  <si>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</si>
  <si>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</si>
  <si>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</si>
  <si>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</si>
  <si>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</si>
  <si>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</si>
  <si>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</si>
  <si>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</si>
  <si>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</si>
  <si>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</si>
  <si>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</si>
  <si>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</si>
  <si>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</si>
  <si>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</si>
  <si>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</si>
  <si>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</si>
  <si>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</si>
  <si>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</si>
  <si>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</si>
  <si>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</si>
  <si>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</si>
  <si>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</si>
  <si>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</si>
  <si>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</si>
  <si>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</si>
  <si>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</si>
  <si>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</si>
  <si>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</si>
  <si>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</si>
  <si>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</si>
  <si>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</si>
  <si>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</si>
  <si>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</si>
  <si>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</si>
  <si>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</si>
  <si>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</si>
  <si>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</si>
  <si>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</si>
  <si>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</si>
  <si>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</si>
  <si>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</si>
  <si>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</si>
  <si>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</si>
  <si>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</si>
  <si>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</si>
  <si>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</si>
  <si>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</si>
  <si>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</si>
  <si>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</si>
  <si>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</si>
  <si>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</si>
  <si>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</si>
  <si>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</si>
  <si>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</si>
  <si>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</si>
  <si>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</si>
  <si>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</si>
  <si>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</si>
  <si>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</si>
  <si>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</si>
  <si>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</si>
  <si>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</si>
  <si>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</si>
  <si>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</si>
  <si>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</si>
  <si>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</si>
  <si>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</si>
  <si>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</si>
  <si>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</si>
  <si>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</si>
  <si>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</si>
  <si>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</si>
  <si>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</si>
  <si>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</si>
  <si>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</si>
  <si>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</si>
  <si>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</si>
  <si>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</si>
  <si>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</si>
  <si>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</si>
  <si>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</si>
  <si>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</si>
  <si>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</si>
  <si>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</si>
  <si>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</si>
  <si>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</si>
  <si>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</si>
  <si>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</si>
  <si>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</si>
  <si>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</si>
  <si>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</si>
  <si>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</si>
  <si>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</si>
  <si>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</si>
  <si>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</si>
  <si>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</si>
  <si>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</si>
  <si>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</si>
  <si>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</si>
  <si>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</si>
  <si>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</si>
  <si>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</si>
  <si>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</si>
  <si>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</si>
  <si>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</si>
  <si>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</si>
  <si>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</si>
  <si>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</si>
  <si>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</si>
  <si>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</si>
  <si>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</si>
  <si>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</si>
  <si>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</si>
  <si>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</si>
  <si>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</si>
  <si>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</si>
  <si>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</si>
  <si>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</si>
  <si>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</si>
  <si>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</si>
  <si>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</si>
  <si>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</si>
  <si>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</si>
  <si>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</si>
  <si>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</si>
  <si>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</si>
  <si>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</si>
  <si>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</si>
  <si>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</si>
  <si>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</si>
  <si>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</si>
  <si>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</si>
  <si>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</si>
  <si>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</si>
  <si>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</si>
  <si>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</si>
  <si>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</si>
  <si>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</si>
  <si>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</si>
  <si>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</si>
  <si>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</si>
  <si>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</si>
  <si>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</si>
  <si>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</si>
  <si>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</si>
  <si>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</si>
  <si>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</si>
  <si>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</si>
  <si>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</si>
  <si>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</si>
  <si>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</si>
  <si>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</si>
  <si>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</si>
  <si>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</si>
  <si>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</si>
  <si>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</si>
  <si>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</si>
  <si>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</si>
  <si>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</si>
  <si>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</si>
  <si>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</si>
  <si>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</si>
  <si>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</si>
  <si>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</si>
  <si>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</si>
  <si>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</si>
  <si>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</si>
  <si>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</si>
  <si>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</si>
  <si>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</si>
  <si>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</si>
  <si>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</si>
  <si>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</si>
  <si>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</si>
  <si>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</si>
  <si>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</si>
  <si>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</si>
  <si>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</si>
  <si>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</si>
  <si>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</si>
  <si>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</si>
  <si>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</si>
  <si>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</si>
  <si>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</si>
  <si>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</si>
  <si>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</si>
  <si>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</si>
  <si>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</si>
  <si>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</si>
  <si>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</si>
  <si>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</si>
  <si>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</si>
  <si>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</si>
  <si>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</si>
  <si>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</si>
  <si>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</si>
  <si>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</si>
  <si>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</si>
  <si>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</si>
  <si>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</si>
  <si>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</si>
  <si>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</si>
  <si>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</si>
  <si>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</si>
  <si>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</si>
  <si>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</si>
  <si>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</si>
  <si>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</si>
  <si>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</si>
  <si>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</si>
  <si>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</si>
  <si>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</si>
  <si>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</si>
  <si>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</si>
  <si>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</si>
  <si>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</si>
  <si>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</si>
  <si>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</si>
  <si>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</si>
  <si>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</si>
  <si>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</si>
  <si>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</si>
  <si>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</si>
  <si>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</si>
  <si>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</si>
  <si>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</si>
  <si>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</si>
  <si>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</si>
  <si>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</si>
  <si>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</si>
  <si>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</si>
  <si>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</si>
  <si>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</si>
  <si>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</si>
  <si>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</si>
  <si>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</si>
  <si>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</si>
  <si>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</si>
  <si>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</si>
  <si>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</si>
  <si>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</si>
  <si>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</si>
  <si>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</si>
  <si>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</si>
  <si>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</si>
  <si>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</si>
  <si>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</si>
  <si>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</si>
  <si>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</si>
  <si>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</si>
  <si>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</si>
  <si>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</si>
  <si>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</si>
  <si>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</si>
  <si>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</si>
  <si>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</si>
  <si>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</si>
  <si>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</si>
  <si>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</si>
  <si>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</si>
  <si>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</si>
  <si>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</si>
  <si>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</si>
  <si>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</si>
  <si>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</si>
  <si>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</si>
  <si>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</si>
  <si>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</si>
  <si>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</si>
  <si>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</si>
  <si>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</si>
  <si>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</si>
  <si>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</si>
  <si>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</si>
  <si>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</si>
  <si>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</si>
  <si>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</si>
  <si>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</si>
  <si>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</si>
  <si>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</si>
  <si>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</si>
  <si>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</si>
  <si>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</si>
  <si>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</si>
  <si>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</si>
  <si>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</si>
  <si>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</si>
  <si>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</si>
  <si>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</si>
  <si>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</si>
  <si>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</si>
  <si>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</si>
  <si>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</si>
  <si>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</si>
  <si>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</si>
  <si>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</si>
  <si>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</si>
  <si>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</si>
  <si>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</si>
  <si>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</si>
  <si>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</si>
  <si>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</si>
  <si>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</si>
  <si>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</si>
  <si>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</si>
  <si>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</si>
  <si>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</si>
  <si>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</si>
  <si>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</si>
  <si>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</si>
  <si>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</si>
  <si>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</si>
  <si>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</si>
  <si>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</si>
  <si>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</si>
  <si>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</si>
  <si>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</si>
  <si>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</si>
  <si>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</si>
  <si>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</si>
  <si>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</si>
  <si>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</si>
  <si>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</si>
  <si>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</si>
  <si>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</si>
  <si>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</si>
  <si>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</si>
  <si>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</si>
  <si>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</si>
  <si>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</si>
  <si>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</si>
  <si>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</si>
  <si>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</si>
  <si>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</si>
  <si>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</si>
  <si>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</si>
  <si>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</si>
  <si>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</si>
  <si>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</si>
  <si>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</si>
  <si>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</si>
  <si>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</si>
  <si>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</si>
  <si>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</si>
  <si>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</si>
  <si>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</si>
  <si>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</si>
  <si>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</si>
  <si>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</si>
  <si>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</si>
  <si>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</si>
  <si>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</si>
  <si>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</si>
  <si>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</si>
  <si>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</si>
  <si>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</si>
  <si>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</si>
  <si>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</si>
  <si>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</si>
  <si>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</si>
  <si>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</si>
  <si>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</si>
  <si>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</si>
  <si>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</si>
  <si>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</si>
  <si>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</si>
  <si>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</si>
  <si>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</si>
  <si>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</si>
  <si>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</si>
  <si>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</si>
  <si>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</si>
  <si>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</si>
  <si>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</si>
  <si>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</si>
  <si>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</si>
  <si>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</si>
  <si>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</si>
  <si>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</si>
  <si>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</si>
  <si>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</si>
  <si>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</si>
  <si>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</si>
  <si>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</si>
  <si>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</si>
  <si>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</si>
  <si>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</si>
  <si>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</si>
  <si>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</si>
  <si>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</si>
  <si>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</si>
  <si>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</si>
  <si>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</si>
  <si>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</si>
  <si>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</si>
  <si>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</si>
  <si>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</si>
  <si>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</si>
  <si>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</si>
  <si>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</si>
  <si>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</si>
  <si>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</si>
  <si>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</si>
  <si>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</si>
  <si>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</si>
  <si>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</si>
  <si>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</si>
  <si>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</si>
  <si>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</si>
  <si>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</si>
  <si>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</si>
  <si>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</si>
  <si>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</si>
  <si>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</si>
  <si>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</si>
  <si>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</si>
  <si>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</si>
  <si>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</si>
  <si>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</si>
  <si>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</si>
  <si>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</si>
  <si>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</si>
  <si>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</si>
  <si>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</si>
  <si>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</si>
  <si>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</si>
  <si>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</si>
  <si>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</si>
  <si>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</si>
  <si>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</si>
  <si>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</si>
  <si>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</si>
  <si>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</si>
  <si>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</si>
  <si>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</si>
  <si>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</si>
  <si>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</si>
  <si>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</si>
  <si>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</si>
  <si>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</si>
  <si>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</si>
  <si>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</si>
  <si>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</si>
  <si>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</si>
  <si>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</si>
  <si>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</si>
  <si>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</si>
  <si>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</si>
  <si>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</si>
  <si>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</si>
  <si>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</si>
  <si>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</si>
  <si>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</si>
  <si>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</si>
  <si>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</si>
  <si>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</si>
  <si>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</si>
  <si>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</si>
  <si>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</si>
  <si>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</si>
  <si>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</si>
  <si>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</si>
  <si>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</si>
  <si>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</si>
  <si>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</si>
  <si>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</si>
  <si>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</si>
  <si>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</si>
  <si>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</si>
  <si>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</si>
  <si>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</si>
  <si>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</si>
  <si>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</si>
  <si>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</si>
  <si>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</si>
  <si>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</si>
  <si>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</si>
  <si>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</si>
  <si>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</si>
  <si>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</si>
  <si>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</si>
  <si>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</si>
  <si>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</si>
  <si>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</si>
  <si>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</si>
  <si>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</si>
  <si>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</si>
  <si>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</si>
  <si>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</si>
  <si>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</si>
  <si>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</si>
  <si>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</si>
  <si>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</si>
  <si>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</si>
  <si>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</si>
  <si>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</si>
  <si>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</si>
  <si>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</si>
  <si>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</si>
  <si>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</si>
  <si>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</si>
  <si>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</si>
  <si>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</si>
  <si>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</si>
  <si>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</si>
  <si>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</si>
  <si>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</si>
  <si>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</si>
  <si>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</si>
  <si>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</si>
  <si>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</si>
  <si>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</si>
  <si>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</si>
  <si>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</si>
  <si>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</si>
  <si>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</si>
  <si>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</si>
  <si>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</si>
  <si>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</si>
  <si>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</si>
  <si>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</si>
  <si>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</si>
  <si>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</si>
  <si>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</si>
  <si>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</si>
  <si>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</si>
  <si>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</si>
  <si>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</si>
  <si>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</si>
  <si>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</si>
  <si>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</si>
  <si>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</si>
  <si>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</si>
  <si>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</si>
  <si>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</si>
  <si>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</si>
  <si>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</si>
  <si>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</si>
  <si>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</si>
  <si>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</si>
  <si>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</si>
  <si>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</si>
  <si>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</si>
  <si>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</si>
  <si>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</si>
  <si>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</si>
  <si>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</si>
  <si>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</si>
  <si>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</si>
  <si>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</si>
  <si>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</si>
  <si>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</si>
  <si>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</si>
  <si>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</si>
  <si>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</si>
  <si>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</si>
  <si>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</si>
  <si>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</si>
  <si>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</si>
  <si>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</si>
  <si>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</si>
  <si>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</si>
  <si>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</si>
  <si>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</si>
  <si>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</si>
  <si>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</si>
  <si>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</si>
  <si>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</si>
  <si>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</si>
  <si>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</si>
  <si>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</si>
  <si>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</si>
  <si>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</si>
  <si>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</si>
  <si>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</si>
  <si>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</si>
  <si>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</si>
  <si>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</si>
  <si>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</si>
  <si>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</si>
  <si>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</si>
  <si>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</si>
  <si>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</si>
  <si>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</si>
  <si>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</si>
  <si>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</si>
  <si>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</si>
  <si>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</si>
  <si>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</si>
  <si>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</si>
  <si>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</si>
  <si>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</si>
  <si>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</si>
  <si>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</si>
  <si>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</si>
  <si>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</si>
  <si>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</si>
  <si>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</si>
  <si>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</si>
  <si>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</si>
  <si>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</si>
  <si>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</si>
  <si>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</si>
  <si>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</si>
  <si>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</si>
  <si>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</si>
  <si>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</si>
  <si>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</si>
  <si>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</si>
  <si>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</si>
  <si>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</si>
  <si>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</si>
  <si>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</si>
  <si>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</si>
  <si>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</si>
  <si>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</si>
  <si>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</si>
  <si>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</si>
  <si>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</si>
  <si>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</si>
  <si>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</si>
  <si>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</si>
  <si>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</si>
  <si>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</si>
  <si>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</si>
  <si>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</si>
  <si>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</si>
  <si>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</si>
  <si>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</si>
  <si>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</si>
  <si>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</si>
  <si>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</si>
  <si>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</si>
  <si>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</si>
  <si>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</si>
  <si>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</si>
  <si>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</si>
  <si>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</si>
  <si>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</si>
  <si>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</si>
  <si>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</si>
  <si>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</si>
  <si>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</si>
  <si>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</si>
  <si>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</si>
  <si>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</si>
  <si>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</si>
  <si>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</si>
  <si>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</si>
  <si>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</si>
  <si>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</si>
  <si>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</si>
  <si>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</si>
  <si>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</si>
  <si>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</si>
  <si>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</si>
  <si>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</si>
  <si>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</si>
  <si>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</si>
  <si>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</si>
  <si>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</si>
  <si>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</si>
  <si>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</si>
  <si>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</si>
  <si>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</si>
  <si>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</si>
  <si>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</si>
  <si>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</si>
  <si>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</si>
  <si>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</si>
  <si>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</si>
  <si>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</si>
  <si>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</si>
  <si>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</si>
  <si>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</si>
  <si>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</si>
  <si>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</si>
  <si>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</si>
  <si>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</si>
  <si>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</si>
  <si>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</si>
  <si>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</si>
  <si>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</si>
  <si>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</si>
  <si>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</si>
  <si>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</si>
  <si>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</si>
  <si>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</si>
  <si>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</si>
  <si>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</si>
  <si>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</si>
  <si>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</si>
  <si>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</si>
  <si>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</si>
  <si>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</si>
  <si>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</si>
  <si>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</si>
  <si>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</si>
  <si>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</si>
  <si>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</si>
  <si>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</si>
  <si>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</si>
  <si>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</si>
  <si>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</si>
  <si>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</si>
  <si>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</si>
  <si>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</si>
  <si>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</si>
  <si>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</si>
  <si>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</si>
  <si>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</si>
  <si>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</si>
  <si>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</si>
  <si>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</si>
  <si>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</si>
  <si>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</si>
  <si>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</si>
  <si>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</si>
  <si>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</si>
  <si>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</si>
  <si>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</si>
  <si>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</si>
  <si>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</si>
  <si>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</si>
  <si>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</si>
  <si>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</si>
  <si>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</si>
  <si>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</si>
  <si>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</si>
  <si>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</si>
  <si>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</si>
  <si>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</si>
  <si>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</si>
  <si>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</si>
  <si>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</si>
  <si>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</si>
  <si>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</si>
  <si>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</si>
  <si>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</si>
  <si>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</si>
  <si>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</si>
  <si>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</si>
  <si>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</si>
  <si>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</si>
  <si>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</si>
  <si>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</si>
  <si>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</si>
  <si>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</si>
  <si>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</si>
  <si>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</si>
  <si>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</si>
  <si>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</si>
  <si>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</si>
  <si>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</si>
  <si>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</si>
  <si>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</si>
  <si>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</si>
  <si>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</si>
  <si>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</si>
  <si>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</si>
  <si>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</si>
  <si>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</si>
  <si>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</si>
  <si>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</si>
  <si>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</si>
  <si>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</si>
  <si>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</si>
  <si>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</si>
  <si>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</si>
  <si>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</si>
  <si>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</si>
  <si>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</si>
  <si>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</si>
  <si>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</si>
  <si>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</si>
  <si>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</si>
  <si>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</si>
  <si>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</si>
  <si>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</si>
  <si>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</si>
  <si>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</si>
  <si>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</si>
  <si>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</si>
  <si>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</si>
  <si>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</si>
  <si>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</si>
  <si>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</si>
  <si>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</si>
  <si>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</si>
  <si>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</si>
  <si>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</si>
  <si>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</si>
  <si>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</si>
  <si>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</si>
  <si>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</si>
  <si>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</si>
  <si>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</si>
  <si>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</si>
  <si>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</si>
  <si>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</si>
  <si>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</si>
  <si>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</si>
  <si>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</si>
  <si>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</si>
  <si>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</si>
  <si>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</si>
  <si>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</si>
  <si>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</si>
  <si>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</si>
  <si>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</si>
  <si>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</si>
  <si>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</si>
  <si>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</si>
  <si>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</si>
  <si>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</si>
  <si>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</si>
  <si>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</si>
  <si>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</si>
  <si>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</si>
  <si>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</si>
  <si>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</si>
  <si>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</si>
  <si>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</si>
  <si>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</si>
  <si>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</si>
  <si>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</si>
  <si>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</si>
  <si>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</si>
  <si>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</si>
  <si>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</si>
  <si>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</si>
  <si>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</si>
  <si>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</si>
  <si>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</si>
  <si>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</si>
  <si>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</si>
  <si>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</si>
  <si>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</si>
  <si>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</si>
  <si>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</si>
  <si>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</si>
  <si>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</si>
  <si>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</si>
  <si>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</si>
  <si>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</si>
  <si>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</si>
  <si>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</si>
  <si>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</si>
  <si>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</si>
  <si>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</si>
  <si>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</si>
  <si>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</si>
  <si>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</si>
  <si>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</si>
  <si>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</si>
  <si>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</si>
  <si>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</si>
  <si>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</si>
  <si>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</si>
  <si>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</si>
  <si>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</si>
  <si>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</si>
  <si>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</si>
  <si>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</si>
  <si>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</si>
  <si>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</si>
  <si>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</si>
  <si>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</si>
  <si>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</si>
  <si>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</si>
  <si>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</si>
  <si>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</si>
  <si>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</si>
  <si>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</si>
  <si>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</si>
  <si>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</si>
  <si>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</si>
  <si>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</si>
  <si>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</si>
  <si>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</si>
  <si>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</si>
  <si>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</si>
  <si>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</si>
  <si>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</si>
  <si>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</si>
  <si>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</si>
  <si>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</si>
  <si>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</si>
  <si>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</si>
  <si>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</si>
  <si>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</si>
  <si>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</si>
  <si>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</si>
  <si>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</si>
  <si>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</si>
  <si>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</si>
  <si>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</si>
  <si>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</si>
  <si>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</si>
  <si>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</si>
  <si>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</si>
  <si>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</si>
  <si>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</si>
  <si>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</si>
  <si>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</si>
  <si>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</si>
  <si>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</si>
  <si>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</si>
  <si>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</si>
  <si>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</si>
  <si>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</si>
  <si>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</si>
  <si>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</si>
  <si>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</si>
  <si>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</si>
  <si>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</si>
  <si>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</si>
  <si>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</si>
  <si>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</si>
  <si>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</si>
  <si>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</si>
  <si>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</si>
  <si>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</si>
  <si>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</si>
  <si>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</si>
  <si>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</si>
  <si>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</si>
  <si>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</si>
  <si>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</si>
  <si>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</si>
  <si>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</si>
  <si>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</si>
  <si>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</si>
  <si>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</si>
  <si>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</si>
  <si>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</si>
  <si>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</si>
  <si>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</si>
  <si>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</si>
  <si>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</si>
  <si>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</si>
  <si>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</si>
  <si>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</si>
  <si>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</si>
  <si>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</si>
  <si>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</si>
  <si>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</si>
  <si>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</si>
  <si>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</si>
  <si>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</si>
  <si>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</si>
  <si>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</si>
  <si>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</si>
  <si>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</si>
  <si>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</si>
  <si>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</si>
  <si>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</si>
  <si>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</si>
  <si>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</si>
  <si>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</si>
  <si>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</si>
  <si>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</si>
  <si>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</si>
  <si>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</si>
  <si>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</si>
  <si>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</si>
  <si>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</si>
  <si>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</si>
  <si>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</si>
  <si>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</si>
  <si>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</si>
  <si>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</si>
  <si>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</si>
  <si>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</si>
  <si>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</si>
  <si>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</si>
  <si>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</si>
  <si>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</si>
  <si>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</si>
  <si>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</si>
  <si>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</si>
  <si>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</si>
  <si>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</si>
  <si>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</si>
  <si>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</si>
  <si>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</si>
  <si>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</si>
  <si>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</si>
  <si>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</si>
  <si>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</si>
  <si>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</si>
  <si>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</si>
  <si>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</si>
  <si>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</si>
  <si>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</si>
  <si>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</si>
  <si>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</si>
  <si>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</si>
  <si>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</si>
  <si>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</si>
  <si>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</si>
  <si>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</si>
  <si>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</si>
  <si>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</si>
  <si>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</si>
  <si>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</si>
  <si>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</si>
  <si>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</si>
  <si>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</si>
  <si>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</si>
  <si>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</si>
  <si>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</si>
  <si>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</si>
  <si>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</si>
  <si>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</si>
  <si>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</si>
  <si>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</si>
  <si>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</si>
  <si>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</si>
  <si>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</si>
  <si>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</si>
  <si>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</si>
  <si>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</si>
  <si>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</si>
  <si>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</si>
  <si>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</si>
  <si>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</si>
  <si>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</si>
  <si>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</si>
  <si>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</si>
  <si>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</si>
  <si>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</si>
  <si>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</si>
  <si>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</si>
  <si>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</si>
  <si>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</si>
  <si>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</si>
  <si>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</si>
  <si>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</si>
  <si>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</si>
  <si>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</si>
  <si>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</si>
  <si>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</si>
  <si>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</si>
  <si>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</si>
  <si>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</si>
  <si>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</si>
  <si>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</si>
  <si>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</si>
  <si>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</si>
  <si>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</si>
  <si>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</si>
  <si>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</si>
  <si>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</si>
  <si>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</si>
  <si>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</si>
  <si>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</si>
  <si>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</si>
  <si>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</si>
  <si>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</si>
  <si>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</si>
  <si>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</si>
  <si>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</si>
  <si>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</si>
  <si>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</si>
  <si>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</si>
  <si>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</si>
  <si>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</si>
  <si>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</si>
  <si>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</si>
  <si>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</si>
  <si>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</si>
  <si>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</si>
  <si>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</si>
  <si>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</si>
  <si>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</si>
  <si>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</si>
  <si>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</si>
  <si>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</si>
  <si>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</si>
  <si>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</si>
  <si>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</si>
  <si>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</si>
  <si>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</si>
  <si>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</si>
  <si>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</si>
  <si>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</si>
  <si>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</si>
  <si>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</si>
  <si>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</si>
  <si>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</si>
  <si>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</si>
  <si>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</si>
  <si>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</si>
  <si>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</si>
  <si>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</si>
  <si>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</si>
  <si>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</si>
  <si>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</si>
  <si>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</si>
  <si>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</si>
  <si>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</si>
  <si>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</si>
  <si>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</si>
  <si>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</si>
  <si>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</si>
  <si>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</si>
  <si>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</si>
  <si>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</si>
  <si>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</si>
  <si>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</si>
  <si>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</si>
  <si>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</si>
  <si>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</si>
  <si>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</si>
  <si>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</si>
  <si>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</si>
  <si>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</si>
  <si>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</si>
  <si>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</si>
  <si>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</si>
  <si>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</si>
  <si>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</si>
  <si>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</si>
  <si>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</si>
  <si>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</si>
  <si>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</si>
  <si>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</si>
  <si>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</si>
  <si>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</si>
  <si>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</si>
  <si>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</si>
  <si>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</si>
  <si>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</si>
  <si>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</si>
  <si>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</si>
  <si>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</si>
  <si>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</si>
  <si>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</si>
  <si>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</si>
  <si>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</si>
  <si>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</si>
  <si>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</si>
  <si>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</si>
  <si>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</si>
  <si>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</si>
  <si>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</si>
  <si>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</si>
  <si>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</si>
  <si>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</si>
  <si>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</si>
  <si>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</si>
  <si>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</si>
  <si>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</si>
  <si>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</si>
  <si>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</si>
  <si>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</si>
  <si>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</si>
  <si>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</si>
  <si>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</si>
  <si>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</si>
  <si>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</si>
  <si>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</si>
  <si>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</si>
  <si>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</si>
  <si>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</si>
  <si>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</si>
  <si>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</si>
  <si>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</si>
  <si>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</si>
  <si>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</si>
  <si>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</si>
  <si>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</si>
  <si>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</si>
  <si>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</si>
  <si>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</si>
  <si>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</si>
  <si>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</si>
  <si>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</si>
  <si>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</si>
  <si>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</si>
  <si>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</si>
  <si>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</si>
  <si>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</si>
  <si>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</si>
  <si>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</si>
  <si>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</si>
  <si>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</si>
  <si>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</si>
  <si>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</si>
  <si>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</si>
  <si>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</si>
  <si>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</si>
  <si>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</si>
  <si>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</si>
  <si>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</si>
  <si>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</si>
  <si>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</si>
  <si>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</si>
  <si>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</si>
  <si>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</si>
  <si>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</si>
  <si>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</si>
  <si>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</si>
  <si>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</si>
  <si>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</si>
  <si>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</si>
  <si>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</si>
  <si>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</si>
  <si>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</si>
  <si>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</si>
  <si>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</si>
  <si>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</si>
  <si>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</si>
  <si>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</si>
  <si>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</si>
  <si>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</si>
  <si>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</si>
  <si>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</si>
  <si>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</si>
  <si>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</si>
  <si>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</si>
  <si>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</si>
  <si>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</si>
  <si>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</si>
  <si>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</si>
  <si>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</si>
  <si>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</si>
  <si>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</si>
  <si>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</si>
  <si>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</si>
  <si>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</si>
  <si>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</si>
  <si>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</si>
  <si>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</si>
  <si>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</si>
  <si>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</si>
  <si>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</si>
  <si>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</si>
  <si>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</si>
  <si>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</si>
  <si>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</si>
  <si>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</si>
  <si>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</si>
  <si>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</si>
  <si>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</si>
  <si>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</si>
  <si>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</si>
  <si>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</si>
  <si>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</si>
  <si>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</si>
  <si>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</si>
  <si>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</si>
  <si>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</si>
  <si>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</si>
  <si>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</si>
  <si>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</si>
  <si>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</si>
  <si>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</si>
  <si>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</si>
  <si>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</si>
  <si>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</si>
  <si>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</si>
  <si>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</si>
  <si>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</si>
  <si>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</si>
  <si>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</si>
  <si>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</si>
  <si>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</si>
  <si>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</si>
  <si>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</si>
  <si>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</si>
  <si>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</si>
  <si>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</si>
  <si>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</si>
  <si>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</si>
  <si>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</si>
  <si>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</si>
  <si>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</si>
  <si>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</si>
  <si>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</si>
  <si>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</si>
  <si>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</si>
  <si>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</si>
  <si>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</si>
  <si>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</si>
  <si>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</si>
  <si>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</si>
  <si>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</si>
  <si>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</si>
  <si>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</si>
  <si>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</si>
  <si>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</si>
  <si>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</si>
  <si>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</si>
  <si>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</si>
  <si>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</si>
  <si>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</si>
  <si>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</si>
  <si>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</si>
  <si>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</si>
  <si>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</si>
  <si>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</si>
  <si>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</si>
  <si>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</si>
  <si>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</si>
  <si>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</si>
  <si>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</si>
  <si>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</si>
  <si>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</si>
  <si>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</si>
  <si>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</si>
  <si>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</si>
  <si>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</si>
  <si>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</si>
  <si>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</si>
  <si>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</si>
  <si>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</si>
  <si>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</si>
  <si>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</si>
  <si>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</si>
  <si>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</si>
  <si>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</si>
  <si>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</si>
  <si>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</si>
  <si>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</si>
  <si>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</si>
  <si>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</si>
  <si>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</si>
  <si>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</si>
  <si>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</si>
  <si>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</si>
  <si>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</si>
  <si>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</si>
  <si>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</si>
  <si>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</si>
  <si>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</si>
  <si>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</si>
  <si>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</si>
  <si>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</si>
  <si>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</si>
  <si>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</si>
  <si>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</si>
  <si>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</si>
  <si>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</si>
  <si>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</si>
  <si>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</si>
  <si>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</si>
  <si>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</si>
  <si>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</si>
  <si>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</si>
  <si>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</si>
  <si>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</si>
  <si>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</si>
  <si>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</si>
  <si>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</si>
  <si>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</si>
  <si>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</si>
  <si>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</si>
  <si>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</si>
  <si>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</si>
  <si>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</si>
  <si>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</si>
  <si>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</si>
  <si>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</si>
  <si>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</si>
  <si>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</si>
  <si>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</si>
  <si>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</si>
  <si>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</si>
  <si>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</si>
  <si>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</si>
  <si>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</si>
  <si>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</si>
  <si>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</si>
  <si>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</si>
  <si>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</si>
  <si>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</si>
  <si>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</si>
  <si>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</si>
  <si>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</si>
  <si>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</si>
  <si>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</si>
  <si>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</si>
  <si>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</si>
  <si>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</si>
  <si>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</si>
  <si>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</si>
  <si>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</si>
  <si>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</si>
  <si>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</si>
  <si>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</si>
  <si>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</si>
  <si>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</si>
  <si>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</si>
  <si>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</si>
  <si>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</si>
  <si>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</si>
  <si>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</si>
  <si>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</si>
  <si>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</si>
  <si>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</si>
  <si>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</si>
  <si>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</si>
  <si>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</si>
  <si>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</si>
  <si>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</si>
  <si>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</si>
  <si>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</si>
  <si>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</si>
  <si>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</si>
  <si>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</si>
  <si>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</si>
  <si>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</si>
  <si>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</si>
  <si>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</si>
  <si>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</si>
  <si>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</si>
  <si>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</si>
  <si>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</si>
  <si>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</si>
  <si>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</si>
  <si>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</si>
  <si>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</si>
  <si>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</si>
  <si>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</si>
  <si>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</si>
  <si>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</si>
  <si>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</si>
  <si>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</si>
  <si>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</si>
  <si>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</si>
  <si>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</si>
  <si>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</si>
  <si>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</si>
  <si>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</si>
  <si>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</si>
  <si>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</si>
  <si>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</si>
  <si>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</si>
  <si>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</si>
  <si>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</si>
  <si>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</si>
  <si>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</si>
  <si>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</si>
  <si>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</si>
  <si>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</si>
  <si>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</si>
  <si>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</si>
  <si>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</si>
  <si>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</si>
  <si>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</si>
  <si>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</si>
  <si>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</si>
  <si>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</si>
  <si>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</si>
  <si>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</si>
  <si>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</si>
  <si>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</si>
  <si>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</si>
  <si>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</si>
  <si>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</si>
  <si>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</si>
  <si>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</si>
  <si>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</si>
  <si>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</si>
  <si>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</si>
  <si>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</si>
  <si>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</si>
  <si>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</si>
  <si>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</si>
  <si>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</si>
  <si>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</si>
  <si>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</si>
  <si>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</si>
  <si>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</si>
  <si>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</si>
  <si>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</si>
  <si>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</si>
  <si>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</si>
  <si>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</si>
  <si>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</si>
  <si>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</si>
  <si>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</si>
  <si>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</si>
  <si>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</si>
  <si>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</si>
  <si>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</si>
  <si>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</si>
  <si>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</si>
  <si>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</si>
  <si>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</si>
  <si>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</si>
  <si>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</si>
  <si>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</si>
  <si>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</si>
  <si>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</si>
  <si>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</si>
  <si>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</si>
  <si>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</si>
  <si>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</si>
  <si>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</si>
  <si>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</si>
  <si>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</si>
  <si>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</si>
  <si>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</si>
  <si>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</si>
  <si>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</si>
  <si>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</si>
  <si>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</si>
  <si>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</si>
  <si>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</si>
  <si>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</si>
  <si>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</si>
  <si>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</si>
  <si>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</si>
  <si>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</si>
  <si>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</si>
  <si>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</si>
  <si>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</si>
  <si>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</si>
  <si>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</si>
  <si>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</si>
  <si>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</si>
  <si>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</si>
  <si>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</si>
  <si>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</si>
  <si>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</si>
  <si>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</si>
  <si>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</si>
  <si>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</si>
  <si>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</si>
  <si>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</si>
  <si>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</si>
  <si>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</si>
  <si>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</si>
  <si>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</si>
  <si>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</si>
  <si>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</si>
  <si>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</si>
  <si>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</si>
  <si>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</si>
  <si>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</si>
  <si>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</si>
  <si>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</si>
  <si>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</si>
  <si>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</si>
  <si>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</si>
  <si>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</si>
  <si>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</si>
  <si>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</si>
  <si>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</si>
  <si>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</si>
  <si>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</si>
  <si>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</si>
  <si>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</si>
  <si>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</si>
  <si>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</si>
  <si>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</si>
  <si>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</si>
  <si>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</si>
  <si>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</si>
  <si>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</si>
  <si>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</si>
  <si>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</si>
  <si>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</si>
  <si>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</si>
  <si>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</si>
  <si>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</si>
  <si>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</si>
  <si>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</si>
  <si>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</si>
  <si>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</si>
  <si>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</si>
  <si>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</si>
  <si>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</si>
  <si>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</si>
  <si>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</si>
  <si>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</si>
  <si>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</si>
  <si>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</si>
  <si>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</si>
  <si>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</si>
  <si>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</si>
  <si>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</si>
  <si>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</si>
  <si>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</si>
  <si>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</si>
  <si>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</si>
  <si>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</si>
  <si>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</si>
  <si>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</si>
  <si>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</si>
  <si>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</si>
  <si>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</si>
  <si>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</si>
  <si>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</si>
  <si>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</si>
  <si>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</si>
  <si>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</si>
  <si>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</si>
  <si>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</si>
  <si>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</si>
  <si>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</si>
  <si>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</si>
  <si>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</si>
  <si>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</si>
  <si>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</si>
  <si>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</si>
  <si>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</si>
  <si>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</si>
  <si>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</si>
  <si>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</si>
  <si>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</si>
  <si>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</si>
  <si>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</si>
  <si>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</si>
  <si>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</si>
  <si>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</si>
  <si>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</si>
  <si>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</si>
  <si>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</si>
  <si>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</si>
  <si>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</si>
  <si>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</si>
  <si>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</si>
  <si>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</si>
  <si>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</si>
  <si>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</si>
  <si>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</si>
  <si>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</si>
  <si>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</si>
  <si>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</si>
  <si>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</si>
  <si>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</si>
  <si>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</si>
  <si>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</si>
  <si>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</si>
  <si>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</si>
  <si>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</si>
  <si>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</si>
  <si>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</si>
  <si>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</si>
  <si>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</si>
  <si>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</si>
  <si>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</si>
  <si>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</si>
  <si>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</si>
  <si>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</si>
  <si>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</si>
  <si>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</si>
  <si>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</si>
  <si>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</si>
  <si>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</si>
  <si>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</si>
  <si>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</si>
  <si>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</si>
  <si>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</si>
  <si>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</si>
  <si>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</si>
  <si>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</si>
  <si>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</si>
  <si>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</si>
  <si>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</si>
  <si>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</si>
  <si>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</si>
  <si>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</si>
  <si>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</si>
  <si>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</si>
  <si>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</si>
  <si>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</si>
  <si>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</si>
  <si>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</si>
  <si>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</si>
  <si>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</si>
  <si>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</si>
  <si>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</si>
  <si>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</si>
  <si>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</si>
  <si>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</si>
  <si>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</si>
  <si>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</si>
  <si>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</si>
  <si>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</si>
  <si>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</si>
  <si>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</si>
  <si>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</si>
  <si>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</si>
  <si>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</si>
  <si>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</si>
  <si>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</si>
  <si>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</si>
  <si>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</si>
  <si>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</si>
  <si>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</si>
  <si>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</si>
  <si>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</si>
  <si>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</si>
  <si>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</si>
  <si>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</si>
  <si>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</si>
  <si>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</si>
  <si>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</si>
  <si>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</si>
  <si>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</si>
  <si>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</si>
  <si>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</si>
  <si>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</si>
  <si>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</si>
  <si>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</si>
  <si>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</si>
  <si>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</si>
  <si>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</si>
  <si>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</si>
  <si>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</si>
  <si>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</si>
  <si>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</si>
  <si>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</si>
  <si>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</si>
  <si>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</si>
  <si>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</si>
  <si>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</si>
  <si>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</si>
  <si>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</si>
  <si>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</si>
  <si>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</si>
  <si>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</si>
  <si>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</si>
  <si>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</si>
  <si>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</si>
  <si>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</si>
  <si>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</si>
  <si>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</si>
  <si>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</si>
  <si>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</si>
  <si>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</si>
  <si>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</si>
  <si>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</si>
  <si>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</si>
  <si>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</si>
  <si>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</si>
  <si>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</si>
  <si>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</si>
  <si>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</si>
  <si>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</si>
  <si>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</si>
  <si>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</si>
  <si>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</si>
  <si>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</si>
  <si>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</si>
  <si>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</si>
  <si>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</si>
  <si>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</si>
  <si>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</si>
  <si>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</si>
  <si>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</si>
  <si>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</si>
  <si>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</si>
  <si>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</si>
  <si>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</si>
  <si>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</si>
  <si>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</si>
  <si>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</si>
  <si>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</si>
  <si>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</si>
  <si>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</si>
  <si>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</si>
  <si>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</si>
  <si>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</si>
  <si>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</si>
  <si>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</si>
  <si>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</si>
  <si>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</si>
  <si>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</si>
  <si>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</si>
  <si>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</si>
  <si>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</si>
  <si>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</si>
  <si>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</si>
  <si>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</si>
  <si>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</si>
  <si>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</si>
  <si>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</si>
  <si>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</si>
  <si>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</si>
  <si>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</si>
  <si>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</si>
  <si>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</si>
  <si>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</si>
  <si>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</si>
  <si>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</si>
  <si>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</si>
  <si>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</si>
  <si>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</si>
  <si>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</si>
  <si>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</si>
  <si>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</si>
  <si>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</si>
  <si>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</si>
  <si>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</si>
  <si>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</si>
  <si>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</si>
  <si>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</si>
  <si>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</si>
  <si>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</si>
  <si>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</si>
  <si>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</si>
  <si>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</si>
  <si>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</si>
  <si>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</si>
  <si>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</si>
  <si>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</si>
  <si>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</si>
  <si>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</si>
  <si>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</si>
  <si>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</si>
  <si>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</si>
  <si>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</si>
  <si>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</si>
  <si>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</si>
  <si>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</si>
  <si>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</si>
  <si>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</si>
  <si>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</si>
  <si>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</si>
  <si>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</si>
  <si>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</si>
  <si>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</si>
  <si>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</si>
  <si>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</si>
  <si>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</si>
  <si>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</si>
  <si>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</si>
  <si>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</si>
  <si>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</si>
  <si>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</si>
  <si>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</si>
  <si>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</si>
  <si>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</si>
  <si>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</si>
  <si>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</si>
  <si>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</si>
  <si>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</si>
  <si>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</si>
  <si>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</si>
  <si>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</si>
  <si>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</si>
  <si>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</si>
  <si>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</si>
  <si>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</si>
  <si>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</si>
  <si>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</si>
  <si>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</si>
  <si>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</si>
  <si>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</si>
  <si>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</si>
  <si>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</si>
  <si>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</si>
  <si>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</si>
  <si>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</si>
  <si>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</si>
  <si>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</si>
  <si>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</si>
  <si>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</si>
  <si>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</si>
  <si>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</si>
  <si>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</si>
  <si>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</si>
  <si>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</si>
  <si>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</si>
  <si>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</si>
  <si>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</si>
  <si>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</si>
  <si>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</si>
  <si>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</si>
  <si>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</si>
  <si>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</si>
  <si>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</si>
  <si>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</si>
  <si>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</si>
  <si>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</si>
  <si>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</si>
  <si>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</si>
  <si>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</si>
  <si>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</si>
  <si>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</si>
  <si>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</si>
  <si>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</si>
  <si>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</si>
  <si>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</si>
  <si>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</si>
  <si>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</si>
  <si>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</si>
  <si>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</si>
  <si>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</si>
  <si>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</si>
  <si>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</si>
  <si>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</si>
  <si>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</si>
  <si>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</si>
  <si>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</si>
  <si>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</si>
  <si>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</si>
  <si>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</si>
  <si>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</si>
  <si>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</si>
  <si>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</si>
  <si>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</si>
  <si>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</si>
  <si>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</si>
  <si>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</si>
  <si>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</si>
  <si>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</si>
  <si>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</si>
  <si>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</si>
  <si>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</si>
  <si>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</si>
  <si>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</si>
  <si>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</si>
  <si>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</si>
  <si>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</si>
  <si>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</si>
  <si>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</si>
  <si>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</si>
  <si>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</si>
  <si>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</si>
  <si>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</si>
  <si>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</si>
  <si>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</si>
  <si>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</si>
  <si>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</si>
  <si>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</si>
  <si>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</si>
  <si>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</si>
  <si>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</si>
  <si>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</si>
  <si>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</si>
  <si>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</si>
  <si>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</si>
  <si>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</si>
  <si>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</si>
  <si>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</si>
  <si>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</si>
  <si>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</si>
  <si>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</si>
  <si>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</si>
  <si>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</si>
  <si>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</si>
  <si>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</si>
  <si>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</si>
  <si>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</si>
  <si>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</si>
  <si>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</si>
  <si>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</si>
  <si>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</si>
  <si>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</si>
  <si>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</si>
  <si>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</si>
  <si>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</si>
  <si>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</si>
  <si>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</si>
  <si>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</si>
  <si>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</si>
  <si>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</si>
  <si>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</si>
  <si>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</si>
  <si>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</si>
  <si>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</si>
  <si>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</si>
  <si>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</si>
  <si>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</si>
  <si>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</si>
  <si>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</si>
  <si>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</si>
  <si>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</si>
  <si>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</si>
  <si>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</si>
  <si>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</si>
  <si>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</si>
  <si>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</si>
  <si>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</si>
  <si>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</si>
  <si>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</si>
  <si>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</si>
  <si>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</si>
  <si>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</si>
  <si>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</si>
  <si>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</si>
  <si>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</si>
  <si>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</si>
  <si>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</si>
  <si>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</si>
  <si>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</si>
  <si>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</si>
  <si>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</si>
  <si>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</si>
  <si>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</si>
  <si>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</si>
  <si>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</si>
  <si>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</si>
  <si>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</si>
  <si>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</si>
  <si>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</si>
  <si>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</si>
  <si>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</si>
  <si>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</si>
  <si>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</si>
  <si>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</si>
  <si>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</si>
  <si>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</si>
  <si>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</si>
  <si>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</si>
  <si>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</si>
  <si>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</si>
  <si>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</si>
  <si>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</si>
  <si>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</si>
  <si>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</si>
  <si>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</si>
  <si>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</si>
  <si>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</si>
  <si>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</si>
  <si>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</si>
  <si>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</si>
  <si>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</si>
  <si>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</si>
  <si>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</si>
  <si>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</si>
  <si>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</si>
  <si>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</si>
  <si>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</si>
  <si>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</si>
  <si>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</si>
  <si>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</si>
  <si>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</si>
  <si>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</si>
  <si>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</si>
  <si>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</si>
  <si>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</si>
  <si>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</si>
  <si>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</si>
  <si>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</si>
  <si>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</si>
  <si>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</si>
  <si>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</si>
  <si>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</si>
  <si>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</si>
  <si>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</si>
  <si>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</si>
  <si>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</si>
  <si>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</si>
  <si>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</si>
  <si>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</si>
  <si>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</si>
  <si>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</si>
  <si>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</si>
  <si>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</si>
  <si>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</si>
  <si>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</si>
  <si>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</si>
  <si>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</si>
  <si>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</si>
  <si>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</si>
  <si>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</si>
  <si>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</si>
  <si>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</si>
  <si>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</si>
  <si>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</si>
  <si>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</si>
  <si>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</si>
  <si>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</si>
  <si>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</si>
  <si>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</si>
  <si>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</si>
  <si>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</si>
  <si>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</si>
  <si>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</si>
  <si>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</si>
  <si>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</si>
  <si>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</si>
  <si>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</si>
  <si>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</si>
  <si>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</si>
  <si>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</si>
  <si>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</si>
  <si>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</si>
  <si>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</si>
  <si>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</si>
  <si>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</si>
  <si>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</si>
  <si>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</si>
  <si>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</si>
  <si>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</si>
  <si>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</si>
  <si>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</si>
  <si>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</si>
  <si>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</si>
  <si>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</si>
  <si>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</si>
  <si>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</si>
  <si>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</si>
  <si>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</si>
  <si>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</si>
  <si>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</si>
  <si>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</si>
  <si>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</si>
  <si>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</si>
  <si>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</si>
  <si>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</si>
  <si>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</si>
  <si>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</si>
  <si>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</si>
  <si>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</si>
  <si>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</si>
  <si>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</si>
  <si>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</si>
  <si>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</si>
  <si>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</si>
  <si>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</si>
  <si>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</si>
  <si>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</si>
  <si>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</si>
  <si>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</si>
  <si>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</si>
  <si>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</si>
  <si>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</si>
  <si>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</si>
  <si>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</si>
  <si>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</si>
  <si>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</si>
  <si>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</si>
  <si>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</si>
  <si>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</si>
  <si>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</si>
  <si>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</si>
  <si>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</si>
  <si>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</si>
  <si>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</si>
  <si>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</si>
  <si>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</si>
  <si>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</si>
  <si>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</si>
  <si>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</si>
  <si>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</si>
  <si>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</si>
  <si>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</si>
  <si>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</si>
  <si>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</si>
  <si>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</si>
  <si>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</si>
  <si>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</si>
  <si>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</si>
  <si>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</si>
  <si>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</si>
  <si>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</si>
  <si>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</si>
  <si>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</si>
  <si>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</si>
  <si>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</si>
  <si>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</si>
  <si>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</si>
  <si>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</si>
  <si>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</si>
  <si>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</si>
  <si>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</si>
  <si>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</si>
  <si>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</si>
  <si>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</si>
  <si>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</si>
  <si>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</si>
  <si>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</si>
  <si>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</si>
  <si>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</si>
  <si>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</si>
  <si>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</si>
  <si>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</si>
  <si>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</si>
  <si>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</si>
  <si>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</si>
  <si>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</si>
  <si>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</si>
  <si>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</si>
  <si>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</si>
  <si>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</si>
  <si>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</si>
  <si>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</si>
  <si>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</si>
  <si>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</si>
  <si>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</si>
  <si>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</si>
  <si>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</si>
  <si>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</si>
  <si>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</si>
  <si>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</si>
  <si>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</si>
  <si>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</si>
  <si>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</si>
  <si>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</si>
  <si>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</si>
  <si>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</si>
  <si>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</si>
  <si>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</si>
  <si>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</si>
  <si>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</si>
  <si>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</si>
  <si>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</si>
  <si>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</si>
  <si>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</si>
  <si>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</si>
  <si>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</si>
  <si>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</si>
  <si>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</si>
  <si>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</si>
  <si>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</si>
  <si>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</si>
  <si>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</si>
  <si>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</si>
  <si>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</si>
  <si>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</si>
  <si>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</si>
  <si>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</si>
  <si>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</si>
  <si>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</si>
  <si>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</si>
  <si>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</si>
  <si>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</si>
  <si>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</si>
  <si>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</si>
  <si>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</si>
  <si>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</si>
  <si>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</si>
  <si>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</si>
  <si>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</si>
  <si>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</si>
  <si>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</si>
  <si>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</si>
  <si>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</si>
  <si>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</si>
  <si>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</si>
  <si>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</si>
  <si>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</si>
  <si>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</si>
  <si>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</si>
  <si>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</si>
  <si>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</si>
  <si>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</si>
  <si>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</si>
  <si>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</si>
  <si>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</si>
  <si>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</si>
  <si>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</si>
  <si>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</si>
  <si>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</si>
  <si>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</si>
  <si>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</si>
  <si>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</si>
  <si>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</si>
  <si>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</si>
  <si>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</si>
  <si>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</si>
  <si>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</si>
  <si>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</si>
  <si>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</si>
  <si>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</si>
  <si>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</si>
  <si>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</si>
  <si>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</si>
  <si>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</si>
  <si>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</si>
  <si>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</si>
  <si>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</si>
  <si>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</si>
  <si>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</si>
  <si>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</si>
  <si>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</si>
  <si>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</si>
  <si>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</si>
  <si>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</si>
  <si>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</si>
  <si>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</si>
  <si>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</si>
  <si>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</si>
  <si>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</si>
  <si>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</si>
  <si>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</si>
  <si>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</si>
  <si>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</si>
  <si>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</si>
  <si>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</si>
  <si>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</si>
  <si>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</si>
  <si>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</si>
  <si>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</si>
  <si>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</si>
  <si>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</si>
  <si>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</si>
  <si>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</si>
  <si>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</si>
  <si>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</si>
  <si>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</si>
  <si>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</si>
  <si>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</si>
  <si>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</si>
  <si>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</si>
  <si>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</si>
  <si>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</si>
  <si>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</si>
  <si>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</si>
  <si>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</si>
  <si>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</si>
  <si>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</si>
  <si>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</si>
  <si>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</si>
  <si>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</si>
  <si>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</si>
  <si>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</si>
  <si>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</si>
  <si>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</si>
  <si>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</si>
  <si>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</si>
  <si>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</si>
  <si>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</si>
  <si>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</si>
  <si>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</si>
  <si>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</si>
  <si>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</si>
  <si>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</si>
  <si>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</si>
  <si>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</si>
  <si>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</si>
  <si>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</si>
  <si>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</si>
  <si>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</si>
  <si>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</si>
  <si>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</si>
  <si>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</si>
  <si>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</si>
  <si>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</si>
  <si>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</si>
  <si>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</si>
  <si>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</si>
  <si>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</si>
  <si>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</si>
  <si>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</si>
  <si>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</si>
  <si>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</si>
  <si>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</si>
  <si>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</si>
  <si>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</si>
  <si>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</si>
  <si>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</si>
  <si>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</si>
  <si>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</si>
  <si>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</si>
  <si>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</si>
  <si>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</si>
  <si>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</si>
  <si>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</si>
  <si>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</si>
  <si>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</si>
  <si>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</si>
  <si>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</si>
  <si>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</si>
  <si>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</si>
  <si>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</si>
  <si>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</si>
  <si>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</si>
  <si>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</si>
  <si>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</si>
  <si>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</si>
  <si>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</si>
  <si>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</si>
  <si>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</si>
  <si>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</si>
  <si>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</si>
  <si>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</si>
  <si>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</si>
  <si>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</si>
  <si>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</si>
  <si>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</si>
  <si>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</si>
  <si>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</si>
  <si>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</si>
  <si>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</si>
  <si>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</si>
  <si>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</si>
  <si>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</si>
  <si>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</si>
  <si>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</si>
  <si>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</si>
  <si>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</si>
  <si>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</si>
  <si>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</si>
  <si>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</si>
  <si>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</si>
  <si>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</si>
  <si>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</si>
  <si>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</si>
  <si>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</si>
  <si>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</si>
  <si>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</si>
  <si>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</si>
  <si>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</si>
  <si>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</si>
  <si>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</si>
  <si>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</si>
  <si>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</si>
  <si>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</si>
  <si>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</si>
  <si>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</si>
  <si>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</si>
  <si>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</si>
  <si>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</si>
  <si>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</si>
  <si>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</si>
  <si>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</si>
  <si>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</si>
  <si>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</si>
  <si>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</si>
  <si>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</si>
  <si>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</si>
  <si>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</si>
  <si>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</si>
  <si>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</si>
  <si>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</si>
  <si>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</si>
  <si>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</si>
  <si>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</si>
  <si>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</si>
  <si>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</si>
  <si>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</si>
  <si>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</si>
  <si>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</si>
  <si>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</si>
  <si>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</si>
  <si>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</si>
  <si>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</si>
  <si>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</si>
  <si>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</si>
  <si>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</si>
  <si>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</si>
  <si>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</si>
  <si>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</si>
  <si>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</si>
  <si>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</si>
  <si>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</si>
  <si>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</si>
  <si>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</si>
  <si>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</si>
  <si>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</si>
  <si>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</si>
  <si>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</si>
  <si>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</si>
  <si>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</si>
  <si>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</si>
  <si>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</si>
  <si>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</si>
  <si>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</si>
  <si>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</si>
  <si>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</si>
  <si>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</si>
  <si>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</si>
  <si>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</si>
  <si>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</si>
  <si>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</si>
  <si>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</si>
  <si>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</si>
  <si>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</si>
  <si>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</si>
  <si>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</si>
  <si>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</si>
  <si>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</si>
  <si>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</si>
  <si>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</si>
  <si>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</si>
  <si>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</si>
  <si>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</si>
  <si>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</si>
  <si>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</si>
  <si>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</si>
  <si>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</si>
  <si>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</si>
  <si>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</si>
  <si>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</si>
  <si>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</si>
  <si>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</si>
  <si>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</si>
  <si>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</si>
  <si>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</si>
  <si>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</si>
  <si>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</si>
  <si>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</si>
  <si>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</si>
  <si>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</si>
  <si>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</si>
  <si>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</si>
  <si>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</si>
  <si>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</si>
  <si>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</si>
  <si>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</si>
  <si>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</si>
  <si>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</si>
  <si>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</si>
  <si>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</si>
  <si>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</si>
  <si>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</si>
  <si>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</si>
  <si>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</si>
  <si>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</si>
  <si>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</si>
  <si>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</si>
  <si>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</si>
  <si>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</si>
  <si>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</si>
  <si>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</si>
  <si>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</si>
  <si>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</si>
  <si>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</si>
  <si>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</si>
  <si>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</si>
  <si>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</si>
  <si>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</si>
  <si>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</si>
  <si>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</si>
  <si>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</si>
  <si>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</si>
  <si>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</si>
  <si>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</si>
  <si>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</si>
  <si>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</si>
  <si>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</si>
  <si>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</si>
  <si>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</si>
  <si>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</si>
  <si>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</si>
  <si>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</si>
  <si>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</si>
  <si>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</si>
  <si>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</si>
  <si>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</si>
  <si>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</si>
  <si>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</si>
  <si>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</si>
  <si>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</si>
  <si>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</si>
  <si>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</si>
  <si>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</si>
  <si>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</si>
  <si>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</si>
  <si>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</si>
  <si>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</si>
  <si>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</si>
  <si>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</si>
  <si>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</si>
  <si>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</si>
  <si>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</si>
  <si>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</si>
  <si>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</si>
  <si>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</si>
  <si>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</si>
  <si>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</si>
  <si>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</si>
  <si>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</si>
  <si>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</si>
  <si>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</si>
  <si>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</si>
  <si>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</si>
  <si>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</si>
  <si>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</si>
  <si>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</si>
  <si>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</si>
  <si>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</si>
  <si>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</si>
  <si>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</si>
  <si>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</si>
  <si>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</si>
  <si>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</si>
  <si>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</si>
  <si>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</si>
  <si>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</si>
  <si>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</si>
  <si>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</si>
  <si>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</si>
  <si>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</si>
  <si>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</si>
  <si>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</si>
  <si>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</si>
  <si>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</si>
  <si>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</si>
  <si>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</si>
  <si>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</si>
  <si>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</si>
  <si>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</si>
  <si>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</si>
  <si>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</si>
  <si>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</si>
  <si>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</si>
  <si>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</si>
  <si>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</si>
  <si>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</si>
  <si>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</si>
  <si>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</si>
  <si>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</si>
  <si>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</si>
  <si>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</si>
  <si>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</si>
  <si>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</si>
  <si>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</si>
  <si>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</si>
  <si>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</si>
  <si>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</si>
  <si>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</si>
  <si>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</si>
  <si>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</si>
  <si>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</si>
  <si>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</si>
  <si>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</si>
  <si>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</si>
  <si>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</si>
  <si>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</si>
  <si>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</si>
  <si>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</si>
  <si>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</si>
  <si>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</si>
  <si>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</si>
  <si>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</si>
  <si>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</si>
  <si>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</si>
  <si>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</si>
  <si>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</si>
  <si>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</si>
  <si>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</si>
  <si>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</si>
  <si>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</si>
  <si>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</si>
  <si>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</si>
  <si>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</si>
  <si>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</si>
  <si>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</si>
  <si>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</si>
  <si>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</si>
  <si>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</si>
  <si>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</si>
  <si>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</si>
  <si>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</si>
  <si>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</si>
  <si>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</si>
  <si>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</si>
  <si>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</si>
  <si>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</si>
  <si>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</si>
  <si>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</si>
  <si>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</si>
  <si>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</si>
  <si>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</si>
  <si>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</si>
  <si>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</si>
  <si>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</si>
  <si>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</si>
  <si>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</si>
  <si>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</si>
  <si>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</si>
  <si>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</si>
  <si>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</si>
  <si>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</si>
  <si>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</si>
  <si>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</si>
  <si>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</si>
  <si>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</si>
  <si>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</si>
  <si>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</si>
  <si>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</si>
  <si>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</si>
  <si>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</si>
  <si>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</si>
  <si>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</si>
  <si>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</si>
  <si>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</si>
  <si>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</si>
  <si>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</si>
  <si>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</si>
  <si>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</si>
  <si>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</si>
  <si>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</si>
  <si>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</si>
  <si>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</si>
  <si>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</si>
  <si>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</si>
  <si>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</si>
  <si>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</si>
  <si>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</si>
  <si>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</si>
  <si>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</si>
  <si>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</si>
  <si>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</si>
  <si>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</si>
  <si>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</si>
  <si>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</si>
  <si>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</si>
  <si>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</si>
  <si>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</si>
  <si>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</si>
  <si>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</si>
  <si>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</si>
  <si>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</si>
  <si>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</si>
  <si>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</si>
  <si>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</si>
  <si>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</si>
  <si>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</si>
  <si>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</si>
  <si>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</si>
  <si>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</si>
  <si>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</si>
  <si>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</si>
  <si>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</si>
  <si>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</si>
  <si>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</si>
  <si>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</si>
  <si>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</si>
  <si>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</si>
  <si>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</si>
  <si>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</si>
  <si>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</si>
  <si>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</si>
  <si>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</si>
  <si>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</si>
  <si>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</si>
  <si>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</si>
  <si>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</si>
  <si>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</si>
  <si>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</si>
  <si>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</si>
  <si>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</si>
  <si>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</si>
  <si>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</si>
  <si>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</si>
  <si>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</si>
  <si>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</si>
  <si>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</si>
  <si>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</si>
  <si>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</si>
  <si>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</si>
  <si>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</si>
  <si>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</si>
  <si>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</si>
  <si>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</si>
  <si>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</si>
  <si>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</si>
  <si>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</si>
  <si>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</si>
  <si>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</si>
  <si>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</si>
  <si>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</si>
  <si>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</si>
  <si>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</si>
  <si>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</si>
  <si>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</si>
  <si>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</si>
  <si>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</si>
  <si>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</si>
  <si>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</si>
  <si>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</si>
  <si>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</si>
  <si>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</si>
  <si>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</si>
  <si>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</si>
  <si>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</si>
  <si>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</si>
  <si>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</si>
  <si>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</si>
  <si>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</si>
  <si>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</si>
  <si>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</si>
  <si>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</si>
  <si>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</si>
  <si>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</si>
  <si>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</si>
  <si>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</si>
  <si>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</si>
  <si>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</si>
  <si>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</si>
  <si>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</si>
  <si>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</si>
  <si>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</si>
  <si>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</si>
  <si>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</si>
  <si>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</si>
  <si>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</si>
  <si>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</si>
  <si>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</si>
  <si>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</si>
  <si>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</si>
  <si>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</si>
  <si>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</si>
  <si>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</si>
  <si>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</si>
  <si>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</si>
  <si>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</si>
  <si>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</si>
  <si>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</si>
  <si>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</si>
  <si>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</si>
  <si>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</si>
  <si>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</si>
  <si>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</si>
  <si>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</si>
  <si>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</si>
  <si>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</si>
  <si>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</si>
  <si>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</si>
  <si>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</si>
  <si>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</si>
  <si>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</si>
  <si>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</si>
  <si>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</si>
  <si>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</si>
  <si>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</si>
  <si>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</si>
  <si>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</si>
  <si>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</si>
  <si>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</si>
  <si>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</si>
  <si>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</si>
  <si>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</si>
  <si>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</si>
  <si>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</si>
  <si>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</si>
  <si>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</si>
  <si>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</si>
  <si>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</si>
  <si>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</si>
  <si>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</si>
  <si>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</si>
  <si>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</si>
  <si>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</si>
  <si>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</si>
  <si>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</si>
  <si>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</si>
  <si>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</si>
  <si>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</si>
  <si>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</si>
  <si>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</si>
  <si>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</si>
  <si>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</si>
  <si>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</si>
  <si>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</si>
  <si>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</si>
  <si>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</si>
  <si>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</si>
  <si>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</si>
  <si>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</si>
  <si>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</si>
  <si>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</si>
  <si>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</si>
  <si>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</si>
  <si>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</si>
  <si>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</si>
  <si>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</si>
  <si>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</si>
  <si>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</si>
  <si>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</si>
  <si>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</si>
  <si>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</si>
  <si>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</si>
  <si>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</si>
  <si>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</si>
  <si>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</si>
  <si>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</si>
  <si>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</si>
  <si>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</si>
  <si>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</si>
  <si>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</si>
  <si>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</si>
  <si>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</si>
  <si>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</si>
  <si>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</si>
  <si>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</si>
  <si>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</si>
  <si>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</si>
  <si>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</si>
  <si>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</si>
  <si>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</si>
  <si>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</si>
  <si>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</si>
  <si>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</si>
  <si>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</si>
  <si>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</si>
  <si>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</si>
  <si>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</si>
  <si>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</si>
  <si>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</si>
  <si>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</si>
  <si>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</si>
  <si>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</si>
  <si>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</si>
  <si>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</si>
  <si>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</si>
  <si>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</si>
  <si>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</si>
  <si>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</si>
  <si>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</si>
  <si>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</si>
  <si>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</si>
  <si>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</si>
  <si>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</si>
  <si>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</si>
  <si>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</si>
  <si>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</si>
  <si>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</si>
  <si>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</si>
  <si>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</si>
  <si>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</si>
  <si>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</si>
  <si>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</si>
  <si>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</si>
  <si>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</si>
  <si>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</si>
  <si>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</si>
  <si>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</si>
  <si>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</si>
  <si>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</si>
  <si>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</si>
  <si>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</si>
  <si>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</si>
  <si>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</si>
  <si>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</si>
  <si>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</si>
  <si>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</si>
  <si>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</si>
  <si>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</si>
  <si>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</si>
  <si>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</si>
  <si>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</si>
  <si>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</si>
  <si>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</si>
  <si>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</si>
  <si>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</si>
  <si>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</si>
  <si>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</si>
  <si>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</si>
  <si>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</si>
  <si>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</si>
  <si>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</si>
  <si>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</si>
  <si>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</si>
  <si>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</si>
  <si>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</si>
  <si>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</si>
  <si>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</si>
  <si>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</si>
  <si>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</si>
  <si>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</si>
  <si>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</si>
  <si>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</si>
  <si>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</si>
  <si>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</si>
  <si>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</si>
  <si>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</si>
  <si>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</si>
  <si>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</si>
  <si>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</si>
  <si>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</si>
  <si>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</si>
  <si>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</si>
  <si>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</si>
  <si>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</si>
  <si>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</si>
  <si>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</si>
  <si>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</si>
  <si>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</si>
  <si>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</si>
  <si>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</si>
  <si>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</si>
  <si>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</si>
  <si>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</si>
  <si>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</si>
  <si>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</si>
  <si>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</si>
  <si>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</si>
  <si>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</si>
  <si>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</si>
  <si>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</si>
  <si>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</si>
  <si>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</si>
  <si>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</si>
  <si>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</si>
  <si>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</si>
  <si>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</si>
  <si>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</si>
  <si>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</si>
  <si>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</si>
  <si>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</si>
  <si>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</si>
  <si>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</si>
  <si>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</si>
  <si>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</si>
  <si>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</si>
  <si>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</si>
  <si>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</si>
  <si>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</si>
  <si>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</si>
  <si>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</si>
  <si>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</si>
  <si>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</si>
  <si>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</si>
  <si>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</si>
  <si>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</si>
  <si>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</si>
  <si>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</si>
  <si>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</si>
  <si>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</si>
  <si>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</si>
  <si>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</si>
  <si>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</si>
  <si>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</si>
  <si>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</si>
  <si>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</si>
  <si>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</si>
  <si>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</si>
  <si>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</si>
  <si>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</si>
  <si>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</si>
  <si>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</si>
  <si>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</si>
  <si>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</si>
  <si>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</si>
  <si>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</si>
  <si>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</si>
  <si>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</si>
  <si>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</si>
  <si>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</si>
  <si>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</si>
  <si>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</si>
  <si>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</si>
  <si>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</si>
  <si>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</si>
  <si>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</si>
  <si>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</si>
  <si>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</si>
  <si>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</si>
  <si>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</si>
  <si>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</si>
  <si>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</si>
  <si>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</si>
  <si>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</si>
  <si>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</si>
  <si>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</si>
  <si>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</si>
  <si>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</si>
  <si>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</si>
  <si>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</si>
  <si>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</si>
  <si>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</si>
  <si>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</si>
  <si>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</si>
  <si>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</si>
  <si>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</si>
  <si>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</si>
  <si>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</si>
  <si>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</si>
  <si>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</si>
  <si>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</si>
  <si>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</si>
  <si>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</si>
  <si>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</si>
  <si>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</si>
  <si>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</si>
  <si>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</si>
  <si>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</si>
  <si>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</si>
  <si>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</si>
  <si>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</si>
  <si>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</si>
  <si>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</si>
  <si>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</si>
  <si>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</si>
  <si>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</si>
  <si>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</si>
  <si>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</si>
  <si>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</si>
  <si>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</si>
  <si>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</si>
  <si>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</si>
  <si>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</si>
  <si>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</si>
  <si>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</si>
  <si>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</si>
  <si>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</si>
  <si>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</si>
  <si>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</si>
  <si>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</si>
  <si>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</si>
  <si>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</si>
  <si>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</si>
  <si>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</si>
  <si>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</si>
  <si>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</si>
  <si>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</si>
  <si>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</si>
  <si>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</si>
  <si>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</si>
  <si>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</si>
  <si>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</si>
  <si>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</si>
  <si>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</si>
  <si>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</si>
  <si>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</si>
  <si>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</si>
  <si>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</si>
  <si>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</si>
  <si>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</si>
  <si>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</si>
  <si>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</si>
  <si>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</si>
  <si>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</si>
  <si>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</si>
  <si>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</si>
  <si>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</si>
  <si>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</si>
  <si>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</si>
  <si>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</si>
  <si>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</si>
  <si>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</si>
  <si>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</si>
  <si>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</si>
  <si>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</si>
  <si>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</si>
  <si>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</si>
  <si>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</si>
  <si>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</si>
  <si>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</si>
  <si>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</si>
  <si>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</si>
  <si>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</si>
  <si>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</si>
  <si>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</si>
  <si>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</si>
  <si>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</si>
  <si>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</si>
  <si>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</si>
  <si>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</si>
  <si>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</si>
  <si>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</si>
  <si>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</si>
  <si>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</si>
  <si>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</si>
  <si>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</si>
  <si>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</si>
  <si>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</si>
  <si>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</si>
  <si>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</si>
  <si>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</si>
  <si>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</si>
  <si>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</si>
  <si>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</si>
  <si>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</si>
  <si>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</si>
  <si>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</si>
  <si>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</si>
  <si>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</si>
  <si>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</si>
  <si>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</si>
  <si>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</si>
  <si>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</si>
  <si>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</si>
  <si>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</si>
  <si>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</si>
  <si>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</si>
  <si>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</si>
  <si>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</si>
  <si>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</si>
  <si>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</si>
  <si>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</si>
  <si>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</si>
  <si>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</si>
  <si>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</si>
  <si>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</si>
  <si>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</si>
  <si>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</si>
  <si>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</si>
  <si>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</si>
  <si>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</si>
  <si>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</si>
  <si>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</si>
  <si>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</si>
  <si>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</si>
  <si>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</si>
  <si>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</si>
  <si>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</si>
  <si>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</si>
  <si>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</si>
  <si>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</si>
  <si>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</si>
  <si>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</si>
  <si>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</si>
  <si>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</si>
  <si>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</si>
  <si>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</si>
  <si>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</si>
  <si>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</si>
  <si>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</si>
  <si>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</si>
  <si>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</si>
  <si>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</si>
  <si>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</si>
  <si>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</si>
  <si>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</si>
  <si>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</si>
  <si>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</si>
  <si>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</si>
  <si>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</si>
  <si>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</si>
  <si>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</si>
  <si>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</si>
  <si>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</si>
  <si>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</si>
  <si>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</si>
  <si>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</si>
  <si>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</si>
  <si>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</si>
  <si>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</si>
  <si>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</si>
  <si>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</si>
  <si>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</si>
  <si>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</si>
  <si>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</si>
  <si>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</si>
  <si>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</si>
  <si>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</si>
  <si>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</si>
  <si>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</si>
  <si>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</si>
  <si>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</si>
  <si>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</si>
  <si>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</si>
  <si>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</si>
  <si>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</si>
  <si>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</si>
  <si>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</si>
  <si>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</si>
  <si>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</si>
  <si>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</si>
  <si>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</si>
  <si>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</si>
  <si>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</si>
  <si>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</si>
  <si>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</si>
  <si>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</si>
  <si>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</si>
  <si>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</si>
  <si>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</si>
  <si>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</si>
  <si>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</si>
  <si>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</si>
  <si>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</si>
  <si>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</si>
  <si>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</si>
  <si>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</si>
  <si>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</si>
  <si>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</si>
  <si>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</si>
  <si>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</si>
  <si>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</si>
  <si>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</si>
  <si>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</si>
  <si>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</si>
  <si>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</si>
  <si>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</si>
  <si>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</si>
  <si>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</si>
  <si>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</si>
  <si>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</si>
  <si>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</si>
  <si>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</si>
  <si>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</si>
  <si>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</si>
  <si>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</si>
  <si>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</si>
  <si>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</si>
  <si>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</si>
  <si>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</si>
  <si>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</si>
  <si>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</si>
  <si>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</si>
  <si>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</si>
  <si>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</si>
  <si>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</si>
  <si>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</si>
  <si>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</si>
  <si>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</si>
  <si>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</si>
  <si>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</si>
  <si>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</si>
  <si>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</si>
  <si>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</si>
  <si>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</si>
  <si>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</si>
  <si>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</si>
  <si>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</si>
  <si>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</si>
  <si>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</si>
  <si>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</si>
  <si>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</si>
  <si>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</si>
  <si>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</si>
  <si>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</si>
  <si>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</si>
  <si>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</si>
  <si>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</si>
  <si>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</si>
  <si>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</si>
  <si>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</si>
  <si>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</si>
  <si>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</si>
  <si>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</si>
  <si>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</si>
  <si>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</si>
  <si>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</si>
  <si>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</si>
  <si>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</si>
  <si>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</si>
  <si>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</si>
  <si>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</si>
  <si>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</si>
  <si>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</si>
  <si>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</si>
  <si>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</si>
  <si>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</si>
  <si>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</si>
  <si>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</si>
  <si>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</si>
  <si>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</si>
  <si>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</si>
  <si>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</si>
  <si>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</si>
  <si>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</si>
  <si>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</si>
  <si>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</si>
  <si>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</si>
  <si>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</si>
  <si>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</si>
  <si>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</si>
  <si>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</si>
  <si>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</si>
  <si>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</si>
  <si>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</si>
  <si>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</si>
  <si>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</si>
  <si>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</si>
  <si>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</si>
  <si>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</si>
  <si>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</si>
  <si>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</si>
  <si>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</si>
  <si>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</si>
  <si>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</si>
  <si>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</si>
  <si>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</si>
  <si>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</si>
  <si>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</si>
  <si>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</si>
  <si>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</si>
  <si>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</si>
  <si>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</si>
  <si>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</si>
  <si>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</si>
  <si>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</si>
  <si>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</si>
  <si>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</si>
  <si>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</si>
  <si>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</si>
  <si>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</si>
  <si>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</si>
  <si>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</si>
  <si>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</si>
  <si>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</si>
  <si>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</si>
  <si>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</si>
  <si>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</si>
  <si>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</si>
  <si>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</si>
  <si>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</si>
  <si>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</si>
  <si>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</si>
  <si>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</si>
  <si>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</si>
  <si>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</si>
  <si>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</si>
  <si>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</si>
  <si>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</si>
  <si>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</si>
  <si>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</si>
  <si>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</si>
  <si>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</si>
  <si>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</si>
  <si>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</si>
  <si>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</si>
  <si>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</si>
  <si>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</si>
  <si>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</si>
  <si>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</si>
  <si>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</si>
  <si>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</si>
  <si>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</si>
  <si>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</si>
  <si>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</si>
  <si>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</si>
  <si>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</si>
  <si>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</si>
  <si>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</si>
  <si>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</si>
  <si>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</si>
  <si>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</si>
  <si>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</si>
  <si>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</si>
  <si>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</si>
  <si>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</si>
  <si>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</si>
  <si>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</si>
  <si>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</si>
  <si>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</si>
  <si>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</si>
  <si>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</si>
  <si>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</si>
  <si>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</si>
  <si>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</si>
  <si>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</si>
  <si>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</si>
  <si>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</si>
  <si>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</si>
  <si>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</si>
  <si>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</si>
  <si>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</si>
  <si>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</si>
  <si>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</si>
  <si>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</si>
  <si>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</si>
  <si>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</si>
  <si>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</si>
  <si>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</si>
  <si>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</si>
  <si>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</si>
  <si>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</si>
  <si>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</si>
  <si>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</si>
  <si>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</si>
  <si>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</si>
  <si>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</si>
  <si>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</si>
  <si>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</si>
  <si>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</si>
  <si>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</si>
  <si>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</si>
  <si>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</si>
  <si>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</si>
  <si>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</si>
  <si>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</si>
  <si>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</si>
  <si>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</si>
  <si>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</si>
  <si>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</si>
  <si>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</si>
  <si>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</si>
  <si>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</si>
  <si>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</si>
  <si>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</si>
  <si>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</si>
  <si>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</si>
  <si>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</si>
  <si>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</si>
  <si>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</si>
  <si>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</si>
  <si>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</si>
  <si>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</si>
  <si>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</si>
  <si>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</si>
  <si>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</si>
  <si>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</si>
  <si>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</si>
  <si>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</si>
  <si>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</si>
  <si>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</si>
  <si>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</si>
  <si>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</si>
  <si>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</si>
  <si>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</si>
  <si>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</si>
  <si>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</si>
  <si>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</si>
  <si>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</si>
  <si>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</si>
  <si>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</si>
  <si>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</si>
  <si>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</si>
  <si>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</si>
  <si>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</si>
  <si>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</si>
  <si>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</si>
  <si>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</si>
  <si>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</si>
  <si>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</si>
  <si>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</si>
  <si>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</si>
  <si>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</si>
  <si>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</si>
  <si>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</si>
  <si>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</si>
  <si>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</si>
  <si>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</si>
  <si>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</si>
  <si>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</si>
  <si>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</si>
  <si>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</si>
  <si>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</si>
  <si>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</si>
  <si>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</si>
  <si>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</si>
  <si>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</si>
  <si>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</si>
  <si>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</si>
  <si>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</si>
  <si>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</si>
  <si>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</si>
  <si>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</si>
  <si>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</si>
  <si>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</si>
  <si>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</si>
  <si>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</si>
  <si>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</si>
  <si>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</si>
  <si>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</si>
  <si>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</si>
  <si>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</si>
  <si>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</si>
  <si>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</si>
  <si>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</si>
  <si>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</si>
  <si>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</si>
  <si>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</si>
  <si>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</si>
  <si>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</si>
  <si>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</si>
  <si>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</si>
  <si>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</si>
  <si>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</si>
  <si>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</si>
  <si>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</si>
  <si>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</si>
  <si>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</si>
  <si>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</si>
  <si>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</si>
  <si>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</si>
  <si>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</si>
  <si>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</si>
  <si>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</si>
  <si>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</si>
  <si>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</si>
  <si>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</si>
  <si>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</si>
  <si>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</si>
  <si>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</si>
  <si>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</si>
  <si>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</si>
  <si>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</si>
  <si>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</si>
  <si>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</si>
  <si>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</si>
  <si>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</si>
  <si>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</si>
  <si>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</si>
  <si>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</si>
  <si>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</si>
  <si>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</si>
  <si>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</si>
  <si>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</si>
  <si>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</si>
  <si>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</si>
  <si>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</si>
  <si>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</si>
  <si>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</si>
  <si>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</si>
  <si>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</si>
  <si>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</si>
  <si>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</si>
  <si>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</si>
  <si>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</si>
  <si>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</si>
  <si>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</si>
  <si>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</si>
  <si>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</si>
  <si>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</si>
  <si>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</si>
  <si>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</si>
  <si>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</si>
  <si>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</si>
  <si>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</si>
  <si>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</si>
  <si>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</si>
  <si>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</si>
  <si>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</si>
  <si>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</si>
  <si>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</si>
  <si>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</si>
  <si>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</si>
  <si>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</si>
  <si>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</si>
  <si>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</si>
  <si>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</si>
  <si>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</si>
  <si>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</si>
  <si>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</si>
  <si>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</si>
  <si>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</si>
  <si>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</si>
  <si>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</si>
  <si>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</si>
  <si>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</si>
  <si>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</si>
  <si>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</si>
  <si>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</si>
  <si>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</si>
  <si>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</si>
  <si>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</si>
  <si>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</si>
  <si>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</si>
  <si>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</si>
  <si>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</si>
  <si>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</si>
  <si>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</si>
  <si>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</si>
  <si>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</si>
  <si>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</si>
  <si>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</si>
  <si>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</si>
  <si>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</si>
  <si>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</si>
  <si>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</si>
  <si>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</si>
  <si>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</si>
  <si>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</si>
  <si>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</si>
  <si>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</si>
  <si>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</si>
  <si>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</si>
  <si>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</si>
  <si>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</si>
  <si>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</si>
  <si>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</si>
  <si>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</si>
  <si>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</si>
  <si>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</si>
  <si>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</si>
  <si>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</si>
  <si>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</si>
  <si>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</si>
  <si>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</si>
  <si>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</si>
  <si>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</si>
  <si>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</si>
  <si>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</si>
  <si>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</si>
  <si>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</si>
  <si>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</si>
  <si>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</si>
  <si>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</si>
  <si>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</si>
  <si>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</si>
  <si>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</si>
  <si>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</si>
  <si>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</si>
  <si>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</si>
  <si>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</si>
  <si>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</si>
  <si>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</si>
  <si>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</si>
  <si>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</si>
  <si>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</si>
  <si>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</si>
  <si>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</si>
  <si>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</si>
  <si>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</si>
  <si>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</si>
  <si>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</si>
  <si>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</si>
  <si>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</si>
  <si>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</si>
  <si>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</si>
  <si>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</si>
  <si>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</si>
  <si>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</si>
  <si>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</si>
  <si>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</si>
  <si>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</si>
  <si>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</si>
  <si>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</si>
  <si>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</si>
  <si>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</si>
  <si>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</si>
  <si>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</si>
  <si>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</si>
  <si>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</si>
  <si>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</si>
  <si>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</si>
  <si>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</si>
  <si>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</si>
  <si>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</si>
  <si>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</si>
  <si>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</si>
  <si>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</si>
  <si>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</si>
  <si>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</si>
  <si>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</si>
  <si>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</si>
  <si>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</si>
  <si>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</si>
  <si>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</si>
  <si>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</si>
  <si>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</si>
  <si>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</si>
  <si>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</si>
  <si>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</si>
  <si>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</si>
  <si>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</si>
  <si>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</si>
  <si>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</si>
  <si>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</si>
  <si>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</si>
  <si>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</si>
  <si>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</si>
  <si>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</si>
  <si>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</si>
  <si>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</si>
  <si>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</si>
  <si>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</si>
  <si>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</si>
  <si>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</si>
  <si>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</si>
  <si>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</si>
  <si>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</si>
  <si>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</si>
  <si>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</si>
  <si>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</si>
  <si>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</si>
  <si>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</si>
  <si>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</si>
  <si>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</si>
  <si>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</si>
  <si>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</si>
  <si>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</si>
  <si>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</si>
  <si>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</si>
  <si>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</si>
  <si>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</si>
  <si>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</si>
  <si>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</si>
  <si>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</si>
  <si>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</si>
  <si>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</si>
  <si>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</si>
  <si>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</si>
  <si>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</si>
  <si>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</si>
  <si>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</si>
  <si>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</si>
  <si>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</si>
  <si>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</si>
  <si>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</si>
  <si>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</si>
  <si>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</si>
  <si>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</si>
  <si>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</si>
  <si>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</si>
  <si>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</si>
  <si>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</si>
  <si>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</si>
  <si>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</si>
  <si>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</si>
  <si>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</si>
  <si>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</si>
  <si>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</si>
  <si>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</si>
  <si>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</si>
  <si>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</si>
  <si>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</si>
  <si>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</si>
  <si>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</si>
  <si>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</si>
  <si>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</si>
  <si>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</si>
  <si>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</si>
  <si>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</si>
  <si>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</si>
  <si>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</si>
  <si>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</si>
  <si>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</si>
  <si>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</si>
  <si>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</si>
  <si>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</si>
  <si>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</si>
  <si>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</si>
  <si>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</si>
  <si>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</si>
  <si>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</si>
  <si>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</si>
  <si>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</si>
  <si>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</si>
  <si>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</si>
  <si>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</si>
  <si>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</si>
  <si>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</si>
  <si>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</si>
  <si>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</si>
  <si>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</si>
  <si>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</si>
  <si>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</si>
  <si>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</si>
  <si>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</si>
  <si>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</si>
  <si>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</si>
  <si>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</si>
  <si>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</si>
  <si>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</si>
  <si>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</si>
  <si>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</si>
  <si>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</si>
  <si>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</si>
  <si>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</si>
  <si>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</si>
  <si>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</si>
  <si>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</si>
  <si>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</si>
  <si>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</si>
  <si>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</si>
  <si>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</si>
  <si>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</si>
  <si>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</si>
  <si>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</si>
  <si>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</si>
  <si>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</si>
  <si>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</si>
  <si>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</si>
  <si>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</si>
  <si>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</si>
  <si>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</si>
  <si>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</si>
  <si>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</si>
  <si>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</si>
  <si>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</si>
  <si>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</si>
  <si>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</si>
  <si>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</si>
  <si>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</si>
  <si>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</si>
  <si>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</si>
  <si>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</si>
  <si>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</si>
  <si>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</si>
  <si>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</si>
  <si>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</si>
  <si>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</si>
  <si>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</si>
  <si>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</si>
  <si>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</si>
  <si>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</si>
  <si>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</si>
  <si>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</si>
  <si>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</si>
  <si>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</si>
  <si>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</si>
  <si>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</si>
  <si>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</si>
  <si>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</si>
  <si>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</si>
  <si>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</si>
  <si>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</si>
  <si>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</si>
  <si>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</si>
  <si>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</si>
  <si>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</si>
  <si>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</si>
  <si>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</si>
  <si>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</si>
  <si>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</si>
  <si>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</si>
  <si>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</si>
  <si>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</si>
  <si>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</si>
  <si>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</si>
  <si>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</si>
  <si>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</si>
  <si>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</si>
  <si>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</si>
  <si>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</si>
  <si>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</si>
  <si>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</si>
  <si>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</si>
  <si>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</si>
  <si>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</si>
  <si>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</si>
  <si>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</si>
  <si>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</si>
  <si>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</si>
  <si>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</si>
  <si>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</si>
  <si>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</si>
  <si>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</si>
  <si>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</si>
  <si>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</si>
  <si>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</si>
  <si>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</si>
  <si>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</si>
  <si>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</si>
  <si>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</si>
  <si>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</si>
  <si>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</si>
  <si>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</si>
  <si>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</si>
  <si>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</si>
  <si>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</si>
  <si>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</si>
  <si>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</si>
  <si>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</si>
  <si>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</si>
  <si>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</si>
  <si>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</si>
  <si>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</si>
  <si>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</si>
  <si>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</si>
  <si>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</si>
  <si>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</si>
  <si>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</si>
  <si>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</si>
  <si>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</si>
  <si>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</si>
  <si>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</si>
  <si>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</si>
  <si>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</si>
  <si>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</si>
  <si>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</si>
  <si>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</si>
  <si>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</si>
  <si>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</si>
  <si>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</si>
  <si>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</si>
  <si>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</si>
  <si>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</si>
  <si>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</si>
  <si>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</si>
  <si>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</si>
  <si>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</si>
  <si>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</si>
  <si>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</si>
  <si>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</si>
  <si>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</si>
  <si>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</si>
  <si>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</si>
  <si>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</si>
  <si>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</si>
  <si>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</si>
  <si>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</si>
  <si>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</si>
  <si>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</si>
  <si>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</si>
  <si>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</si>
  <si>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</si>
  <si>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</si>
  <si>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</si>
  <si>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</si>
  <si>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</si>
  <si>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</si>
  <si>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</si>
  <si>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</si>
  <si>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</si>
  <si>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</si>
  <si>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</si>
  <si>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</si>
  <si>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</si>
  <si>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</si>
  <si>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</si>
  <si>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</si>
  <si>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</si>
  <si>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</si>
  <si>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</si>
  <si>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</si>
  <si>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</si>
  <si>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</si>
  <si>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</si>
  <si>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</si>
  <si>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</si>
  <si>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</si>
  <si>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</si>
  <si>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</si>
  <si>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</si>
  <si>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</si>
  <si>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</si>
  <si>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</si>
  <si>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</si>
  <si>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</si>
  <si>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</si>
  <si>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</si>
  <si>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</si>
  <si>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</si>
  <si>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</si>
  <si>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</si>
  <si>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</si>
  <si>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</si>
  <si>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</si>
  <si>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</si>
  <si>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</si>
  <si>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</si>
  <si>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</si>
  <si>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</si>
  <si>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</si>
  <si>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</si>
  <si>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</si>
  <si>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</si>
  <si>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</si>
  <si>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</si>
  <si>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</si>
  <si>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</si>
  <si>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</si>
  <si>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</si>
  <si>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</si>
  <si>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</si>
  <si>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</si>
  <si>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</si>
  <si>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</si>
  <si>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</si>
  <si>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</si>
  <si>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</si>
  <si>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</si>
  <si>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</si>
  <si>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</si>
  <si>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</si>
  <si>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</si>
  <si>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</si>
  <si>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</si>
  <si>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</si>
  <si>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</si>
  <si>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</si>
  <si>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</si>
  <si>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</si>
  <si>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</si>
  <si>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</si>
  <si>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</si>
  <si>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</si>
  <si>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</si>
  <si>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</si>
  <si>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</si>
  <si>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</si>
  <si>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</si>
  <si>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</si>
  <si>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</si>
  <si>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</si>
  <si>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</si>
  <si>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</si>
  <si>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</si>
  <si>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</si>
  <si>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</si>
  <si>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</si>
  <si>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</si>
  <si>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</si>
  <si>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</si>
  <si>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</si>
  <si>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</si>
  <si>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</si>
  <si>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</si>
  <si>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</si>
  <si>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</si>
  <si>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</si>
  <si>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</si>
  <si>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</si>
  <si>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</si>
  <si>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</si>
  <si>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</si>
  <si>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</si>
  <si>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</si>
  <si>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</si>
  <si>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</si>
  <si>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</si>
  <si>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</si>
  <si>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</si>
  <si>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</si>
  <si>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</si>
  <si>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</si>
  <si>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</si>
  <si>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</si>
  <si>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</si>
  <si>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</si>
  <si>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</si>
  <si>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</si>
  <si>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</si>
  <si>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</si>
  <si>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</si>
  <si>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</si>
  <si>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</si>
  <si>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</si>
  <si>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</si>
  <si>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</si>
  <si>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</si>
  <si>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</si>
  <si>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</si>
  <si>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</si>
  <si>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</si>
  <si>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</si>
  <si>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</si>
  <si>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</si>
  <si>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</si>
  <si>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</si>
  <si>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</si>
  <si>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</si>
  <si>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</si>
  <si>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</si>
  <si>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</si>
  <si>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</si>
  <si>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</si>
  <si>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</si>
  <si>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</si>
  <si>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</si>
  <si>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</si>
  <si>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</si>
  <si>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</si>
  <si>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</si>
  <si>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</si>
  <si>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</si>
  <si>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</si>
  <si>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</si>
  <si>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</si>
  <si>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</si>
  <si>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</si>
  <si>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</si>
  <si>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</si>
  <si>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</si>
  <si>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</si>
  <si>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</si>
  <si>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</si>
  <si>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</si>
  <si>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</si>
  <si>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</si>
  <si>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</si>
  <si>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</si>
  <si>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</si>
  <si>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</si>
  <si>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</si>
  <si>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</si>
  <si>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</si>
  <si>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</si>
  <si>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</si>
  <si>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</si>
  <si>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</si>
  <si>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</si>
  <si>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</si>
  <si>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</si>
  <si>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</si>
  <si>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</si>
  <si>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</si>
  <si>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</si>
  <si>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</si>
  <si>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</si>
  <si>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</si>
  <si>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</si>
  <si>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</si>
  <si>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</si>
  <si>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</si>
  <si>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</si>
  <si>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</si>
  <si>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</si>
  <si>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</si>
  <si>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</si>
  <si>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</si>
  <si>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</si>
  <si>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</si>
  <si>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</si>
  <si>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</si>
  <si>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</si>
  <si>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</si>
  <si>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</si>
  <si>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</si>
  <si>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</si>
  <si>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</si>
  <si>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</si>
  <si>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</si>
  <si>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</si>
  <si>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</si>
  <si>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</si>
  <si>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</si>
  <si>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</si>
  <si>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</si>
  <si>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</si>
  <si>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</si>
  <si>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</si>
  <si>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</si>
  <si>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</si>
  <si>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</si>
  <si>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</si>
  <si>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</si>
  <si>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</si>
  <si>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</si>
  <si>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</si>
  <si>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</si>
  <si>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</si>
  <si>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</si>
  <si>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</si>
  <si>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</si>
  <si>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</si>
  <si>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</si>
  <si>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</si>
  <si>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</si>
  <si>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</si>
  <si>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</si>
  <si>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</si>
  <si>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</si>
  <si>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</si>
  <si>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</si>
  <si>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</si>
  <si>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</si>
  <si>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</si>
  <si>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</si>
  <si>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</si>
  <si>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</si>
  <si>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</si>
  <si>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</si>
  <si>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</si>
  <si>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</si>
  <si>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</si>
  <si>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</si>
  <si>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</si>
  <si>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</si>
  <si>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</si>
  <si>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</si>
  <si>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</si>
  <si>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</si>
  <si>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</si>
  <si>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</si>
  <si>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</si>
  <si>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</si>
  <si>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</si>
  <si>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</si>
  <si>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</si>
  <si>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</si>
  <si>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</si>
  <si>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</si>
  <si>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</si>
  <si>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</si>
  <si>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</si>
  <si>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</si>
  <si>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</si>
  <si>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</si>
  <si>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</si>
  <si>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</si>
  <si>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</si>
  <si>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</si>
  <si>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</si>
  <si>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</si>
  <si>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</si>
  <si>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</si>
  <si>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</si>
  <si>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</si>
  <si>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</si>
  <si>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</si>
  <si>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</si>
  <si>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</si>
  <si>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</si>
  <si>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</si>
  <si>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</si>
  <si>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</si>
  <si>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</si>
  <si>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</si>
  <si>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</si>
  <si>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</si>
  <si>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</si>
  <si>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</si>
  <si>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</si>
  <si>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</si>
  <si>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</si>
  <si>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</si>
  <si>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</si>
  <si>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</si>
  <si>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</si>
  <si>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</si>
  <si>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</si>
  <si>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</si>
  <si>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</si>
  <si>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</si>
  <si>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</si>
  <si>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</si>
  <si>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</si>
  <si>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</si>
  <si>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</si>
  <si>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</si>
  <si>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</si>
  <si>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</si>
  <si>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</si>
  <si>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</si>
  <si>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</si>
  <si>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</si>
  <si>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</si>
  <si>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</si>
  <si>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</si>
  <si>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</si>
  <si>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</si>
  <si>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</si>
  <si>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</si>
  <si>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</si>
  <si>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</si>
  <si>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</si>
  <si>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</si>
  <si>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</si>
  <si>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</si>
  <si>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</si>
  <si>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</si>
  <si>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</si>
  <si>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</si>
  <si>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</si>
  <si>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</si>
  <si>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</si>
  <si>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</si>
  <si>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</si>
  <si>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</si>
  <si>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</si>
  <si>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</si>
  <si>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</si>
  <si>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</si>
  <si>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</si>
  <si>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</si>
  <si>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</si>
  <si>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</si>
  <si>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</si>
  <si>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</si>
  <si>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</si>
  <si>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</si>
  <si>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</si>
  <si>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</si>
  <si>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</si>
  <si>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</si>
  <si>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</si>
  <si>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</si>
  <si>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</si>
  <si>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</si>
  <si>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</si>
  <si>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</si>
  <si>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</si>
  <si>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</si>
  <si>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</si>
  <si>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</si>
  <si>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</si>
  <si>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</si>
  <si>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</si>
  <si>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</si>
  <si>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</si>
  <si>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</si>
  <si>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</si>
  <si>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</si>
  <si>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</si>
  <si>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</si>
  <si>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</si>
  <si>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</si>
  <si>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</si>
  <si>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</si>
  <si>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</si>
  <si>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</si>
  <si>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</si>
  <si>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</si>
  <si>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</si>
  <si>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</si>
  <si>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</si>
  <si>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</si>
  <si>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</si>
  <si>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</si>
  <si>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</si>
  <si>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</si>
  <si>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</si>
  <si>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</si>
  <si>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</si>
  <si>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</si>
  <si>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</si>
  <si>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</si>
  <si>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</si>
  <si>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</si>
  <si>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</si>
  <si>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</si>
  <si>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</si>
  <si>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</si>
  <si>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</si>
  <si>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</si>
  <si>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</si>
  <si>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</si>
  <si>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</si>
  <si>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</si>
  <si>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</si>
  <si>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</si>
  <si>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</si>
  <si>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</si>
  <si>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</si>
  <si>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</si>
  <si>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</si>
  <si>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</si>
  <si>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</si>
  <si>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</si>
  <si>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</si>
  <si>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</si>
  <si>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</si>
  <si>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</si>
  <si>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</si>
  <si>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</si>
  <si>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</si>
  <si>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</si>
  <si>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</si>
  <si>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</si>
  <si>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</si>
  <si>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</si>
  <si>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</si>
  <si>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</si>
  <si>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</si>
  <si>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</si>
  <si>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</si>
  <si>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</si>
  <si>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</si>
  <si>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</si>
  <si>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</si>
  <si>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</si>
  <si>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</si>
  <si>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</si>
  <si>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</si>
  <si>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</si>
  <si>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</si>
  <si>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</si>
  <si>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</si>
  <si>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</si>
  <si>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</si>
  <si>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</si>
  <si>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</si>
  <si>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</si>
  <si>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</si>
  <si>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</si>
  <si>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</si>
  <si>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</si>
  <si>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</si>
  <si>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</si>
  <si>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</si>
  <si>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</si>
  <si>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</si>
  <si>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</si>
  <si>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</si>
  <si>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</si>
  <si>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</si>
  <si>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</si>
  <si>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</si>
  <si>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</si>
  <si>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</si>
  <si>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</si>
  <si>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</si>
  <si>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</si>
  <si>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</si>
  <si>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</si>
  <si>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</si>
  <si>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</si>
  <si>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</si>
  <si>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</si>
  <si>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</si>
  <si>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</si>
  <si>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</si>
  <si>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</si>
  <si>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</si>
  <si>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</si>
  <si>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</si>
  <si>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</si>
  <si>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</si>
  <si>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</si>
  <si>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</si>
  <si>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</si>
  <si>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</si>
  <si>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</si>
  <si>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</si>
  <si>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</si>
  <si>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</si>
  <si>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</si>
  <si>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</si>
  <si>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</si>
  <si>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</si>
  <si>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</si>
  <si>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</si>
  <si>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</si>
  <si>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</si>
  <si>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</si>
  <si>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</si>
  <si>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</si>
  <si>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</si>
  <si>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</si>
  <si>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</si>
  <si>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</si>
  <si>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</si>
  <si>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</si>
  <si>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</si>
  <si>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</si>
  <si>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</si>
  <si>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</si>
  <si>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</si>
  <si>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</si>
  <si>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</si>
  <si>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</si>
  <si>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</si>
  <si>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</si>
  <si>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</si>
  <si>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</si>
  <si>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</si>
  <si>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</si>
  <si>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</si>
  <si>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</si>
  <si>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</si>
  <si>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</si>
  <si>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</si>
  <si>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</si>
  <si>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</si>
  <si>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</si>
  <si>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</si>
  <si>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</si>
  <si>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</si>
  <si>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</si>
  <si>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</si>
  <si>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</si>
  <si>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</si>
  <si>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</si>
  <si>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</si>
  <si>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</si>
  <si>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</si>
  <si>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</si>
  <si>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</si>
  <si>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</si>
  <si>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</si>
  <si>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</si>
  <si>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</si>
  <si>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</si>
  <si>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</si>
  <si>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</si>
  <si>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</si>
  <si>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</si>
  <si>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</si>
  <si>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</si>
  <si>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</si>
  <si>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</si>
  <si>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</si>
  <si>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</si>
  <si>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</si>
  <si>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</si>
  <si>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</si>
  <si>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</si>
  <si>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</si>
  <si>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</si>
  <si>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</si>
  <si>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</si>
  <si>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</si>
  <si>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</si>
  <si>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</si>
  <si>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</si>
  <si>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</si>
  <si>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</si>
  <si>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</si>
  <si>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</si>
  <si>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</si>
  <si>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</si>
  <si>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</si>
  <si>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</si>
  <si>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</si>
  <si>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</si>
  <si>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</si>
  <si>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</si>
  <si>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</si>
  <si>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</si>
  <si>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</si>
  <si>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</si>
  <si>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</si>
  <si>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</si>
  <si>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</si>
  <si>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</si>
  <si>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</si>
  <si>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</si>
  <si>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</si>
  <si>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</si>
  <si>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</si>
  <si>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</si>
  <si>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</si>
  <si>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</si>
  <si>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</si>
  <si>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</si>
  <si>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</si>
  <si>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</si>
  <si>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</si>
  <si>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</si>
  <si>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</si>
  <si>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</si>
  <si>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</si>
  <si>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</si>
  <si>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</si>
  <si>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</si>
  <si>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</si>
  <si>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</si>
  <si>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</si>
  <si>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</si>
  <si>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</si>
  <si>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</si>
  <si>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</si>
  <si>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</si>
  <si>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</si>
  <si>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</si>
  <si>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</si>
  <si>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</si>
  <si>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</si>
  <si>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</si>
  <si>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</si>
  <si>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</si>
  <si>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</si>
  <si>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</si>
  <si>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</si>
  <si>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</si>
  <si>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</si>
  <si>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</si>
  <si>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</si>
  <si>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</si>
  <si>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</si>
  <si>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</si>
  <si>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</si>
  <si>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</si>
  <si>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</si>
  <si>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</si>
  <si>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</si>
  <si>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</si>
  <si>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</si>
  <si>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</si>
  <si>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</si>
  <si>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</si>
  <si>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</si>
  <si>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</si>
  <si>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</si>
  <si>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</si>
  <si>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</si>
  <si>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</si>
  <si>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</si>
  <si>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</si>
  <si>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</si>
  <si>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</si>
  <si>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</si>
  <si>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</si>
  <si>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</si>
  <si>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</si>
  <si>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</si>
  <si>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</si>
  <si>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</si>
  <si>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</si>
  <si>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</si>
  <si>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</si>
  <si>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</si>
  <si>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</si>
  <si>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</si>
  <si>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</si>
  <si>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</si>
  <si>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</si>
  <si>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</si>
  <si>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</si>
  <si>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</si>
  <si>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</si>
  <si>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</si>
  <si>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</si>
  <si>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</si>
  <si>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</si>
  <si>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</si>
  <si>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</si>
  <si>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</si>
  <si>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</si>
  <si>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</si>
  <si>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</si>
  <si>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</si>
  <si>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</si>
  <si>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</si>
  <si>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</si>
  <si>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</si>
  <si>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</si>
  <si>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</si>
  <si>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</si>
  <si>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</si>
  <si>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</si>
  <si>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</si>
  <si>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</si>
  <si>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</si>
  <si>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</si>
  <si>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</si>
  <si>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</si>
  <si>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</si>
  <si>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</si>
  <si>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</si>
  <si>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</si>
  <si>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</si>
  <si>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</si>
  <si>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</si>
  <si>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</si>
  <si>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</si>
  <si>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</si>
  <si>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</si>
  <si>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</si>
  <si>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</si>
  <si>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</si>
  <si>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</si>
  <si>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</si>
  <si>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</si>
  <si>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</si>
  <si>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</si>
  <si>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</si>
  <si>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</si>
  <si>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</si>
  <si>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</si>
  <si>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</si>
  <si>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</si>
  <si>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</si>
  <si>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</si>
  <si>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</si>
  <si>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</si>
  <si>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</si>
  <si>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</si>
  <si>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</si>
  <si>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</si>
  <si>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</si>
  <si>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</si>
  <si>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</si>
  <si>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</si>
  <si>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</si>
  <si>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</si>
  <si>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</si>
  <si>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</si>
  <si>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</si>
  <si>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</si>
  <si>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</si>
  <si>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</si>
  <si>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</si>
  <si>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</si>
  <si>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</si>
  <si>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</si>
  <si>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</si>
  <si>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</si>
  <si>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</si>
  <si>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</si>
  <si>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</si>
  <si>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</si>
  <si>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</si>
  <si>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</si>
  <si>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</si>
  <si>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</si>
  <si>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</si>
  <si>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</si>
  <si>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</si>
  <si>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</si>
  <si>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</si>
  <si>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</si>
  <si>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</si>
  <si>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</si>
  <si>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</si>
  <si>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</si>
  <si>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</si>
  <si>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</si>
  <si>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</si>
  <si>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</si>
  <si>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</si>
  <si>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</si>
  <si>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</si>
  <si>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</si>
  <si>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</si>
  <si>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</si>
  <si>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</si>
  <si>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</si>
  <si>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</si>
  <si>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</si>
  <si>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</si>
  <si>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</si>
  <si>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</si>
  <si>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</si>
  <si>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</si>
  <si>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</si>
  <si>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</si>
  <si>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</si>
  <si>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</si>
  <si>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</si>
  <si>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</si>
  <si>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</si>
  <si>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</si>
  <si>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</si>
  <si>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</si>
  <si>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</si>
  <si>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</si>
  <si>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</si>
  <si>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</si>
  <si>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</si>
  <si>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</si>
  <si>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</si>
  <si>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</si>
  <si>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</si>
  <si>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</si>
  <si>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</si>
  <si>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</si>
  <si>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</si>
  <si>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</si>
  <si>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</si>
  <si>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</si>
  <si>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</si>
  <si>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</si>
  <si>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</si>
  <si>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</si>
  <si>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</si>
  <si>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</si>
  <si>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</si>
  <si>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</si>
  <si>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</si>
  <si>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</si>
  <si>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</si>
  <si>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</si>
  <si>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</si>
  <si>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</si>
  <si>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</si>
  <si>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</si>
  <si>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</si>
  <si>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</si>
  <si>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</si>
  <si>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</si>
  <si>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</si>
  <si>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</si>
  <si>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</si>
  <si>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</si>
  <si>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</si>
  <si>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</si>
  <si>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</si>
  <si>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</si>
  <si>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</si>
  <si>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</si>
  <si>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</si>
  <si>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</si>
  <si>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</si>
  <si>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</si>
  <si>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</si>
  <si>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</si>
  <si>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</si>
  <si>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</si>
  <si>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</si>
  <si>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</si>
  <si>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</si>
  <si>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</si>
  <si>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</si>
  <si>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</si>
  <si>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</si>
  <si>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</si>
  <si>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</si>
  <si>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</si>
  <si>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</si>
  <si>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</si>
  <si>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</si>
  <si>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</si>
  <si>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</si>
  <si>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</si>
  <si>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</si>
  <si>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</si>
  <si>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</si>
  <si>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</si>
  <si>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</si>
  <si>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</si>
  <si>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</si>
  <si>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</si>
  <si>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</si>
  <si>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</si>
  <si>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</si>
  <si>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</si>
  <si>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</si>
  <si>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</si>
  <si>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</si>
  <si>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</si>
  <si>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</si>
  <si>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</si>
  <si>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</si>
  <si>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</si>
  <si>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</si>
  <si>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</si>
  <si>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</si>
  <si>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</si>
  <si>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</si>
  <si>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</si>
  <si>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</si>
  <si>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</si>
  <si>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</si>
  <si>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</si>
  <si>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</si>
  <si>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</si>
  <si>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</si>
  <si>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</si>
  <si>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</si>
  <si>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</si>
  <si>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</si>
  <si>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</si>
  <si>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</si>
  <si>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</si>
  <si>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</si>
  <si>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</si>
  <si>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</si>
  <si>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</si>
  <si>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</si>
  <si>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</si>
  <si>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</si>
  <si>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</si>
  <si>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</si>
  <si>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</si>
  <si>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</si>
  <si>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</si>
  <si>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</si>
  <si>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</si>
  <si>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</si>
  <si>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</si>
  <si>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</si>
  <si>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</si>
  <si>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</si>
  <si>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</si>
  <si>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</si>
  <si>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</si>
  <si>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</si>
  <si>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</si>
  <si>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</si>
  <si>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</si>
  <si>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</si>
  <si>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</si>
  <si>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</si>
  <si>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</si>
  <si>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</si>
  <si>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</si>
  <si>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</si>
  <si>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</si>
  <si>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</si>
  <si>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</si>
  <si>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</si>
  <si>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</si>
  <si>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</si>
  <si>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</si>
  <si>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</si>
  <si>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</si>
  <si>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</si>
  <si>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</si>
  <si>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</si>
  <si>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</si>
  <si>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</si>
  <si>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</si>
  <si>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</si>
  <si>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</si>
  <si>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</si>
  <si>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</si>
  <si>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</si>
  <si>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</si>
  <si>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</si>
  <si>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</si>
  <si>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</si>
  <si>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</si>
  <si>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</si>
  <si>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</si>
  <si>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</si>
  <si>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</si>
  <si>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</si>
  <si>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</si>
  <si>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</si>
  <si>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</si>
  <si>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</si>
  <si>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</si>
  <si>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</si>
  <si>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</si>
  <si>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</si>
  <si>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</si>
  <si>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</si>
  <si>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</si>
  <si>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</si>
  <si>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</si>
  <si>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</si>
  <si>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</si>
  <si>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</si>
  <si>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</si>
  <si>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</si>
  <si>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</si>
  <si>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</si>
  <si>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</si>
  <si>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</si>
  <si>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</si>
  <si>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</si>
  <si>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</si>
  <si>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</si>
  <si>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</si>
  <si>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</si>
  <si>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</si>
  <si>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</si>
  <si>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</si>
  <si>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</si>
  <si>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</si>
  <si>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</si>
  <si>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</si>
  <si>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</si>
  <si>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</si>
  <si>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</si>
  <si>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</si>
  <si>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</si>
  <si>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</si>
  <si>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</si>
  <si>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</si>
  <si>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</si>
  <si>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</si>
  <si>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</si>
  <si>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</si>
  <si>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</si>
  <si>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</si>
  <si>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</si>
  <si>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</si>
  <si>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</si>
  <si>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</si>
  <si>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</si>
  <si>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</si>
  <si>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</si>
  <si>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</si>
  <si>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</si>
  <si>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</si>
  <si>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</si>
  <si>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</si>
  <si>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</si>
  <si>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</si>
  <si>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</si>
  <si>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</si>
  <si>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</si>
  <si>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</si>
  <si>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</si>
  <si>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</si>
  <si>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</si>
  <si>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</si>
  <si>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</si>
  <si>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</si>
  <si>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</si>
  <si>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</si>
  <si>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</si>
  <si>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</si>
  <si>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</si>
  <si>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</si>
  <si>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</si>
  <si>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</si>
  <si>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</si>
  <si>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</si>
  <si>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</si>
  <si>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</si>
  <si>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</si>
  <si>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</si>
  <si>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</si>
  <si>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</si>
  <si>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</si>
  <si>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</si>
  <si>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</si>
  <si>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</si>
  <si>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</si>
  <si>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</si>
  <si>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</si>
  <si>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</si>
  <si>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</si>
  <si>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</si>
  <si>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</si>
  <si>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</si>
  <si>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</si>
  <si>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</si>
  <si>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</si>
  <si>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</si>
  <si>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</si>
  <si>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</si>
  <si>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</si>
  <si>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</si>
  <si>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</si>
  <si>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</si>
  <si>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</si>
  <si>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</si>
  <si>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</si>
  <si>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</si>
  <si>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</si>
  <si>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</si>
  <si>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</si>
  <si>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</si>
  <si>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</si>
  <si>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</si>
  <si>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</si>
  <si>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</si>
  <si>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</si>
  <si>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</si>
  <si>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</si>
  <si>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</si>
  <si>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</si>
  <si>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</si>
  <si>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</si>
  <si>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</si>
  <si>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</si>
  <si>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</si>
  <si>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</si>
  <si>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</si>
  <si>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</si>
  <si>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</si>
  <si>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</si>
  <si>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</si>
  <si>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</si>
  <si>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</si>
  <si>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</si>
  <si>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</si>
  <si>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</si>
  <si>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</si>
  <si>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</si>
  <si>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</si>
  <si>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</si>
  <si>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</si>
  <si>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</si>
  <si>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</si>
  <si>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</si>
  <si>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</si>
  <si>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</si>
  <si>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</si>
  <si>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</si>
  <si>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</si>
  <si>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</si>
  <si>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</si>
  <si>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</si>
  <si>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</si>
  <si>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</si>
  <si>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</si>
  <si>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</si>
  <si>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</si>
  <si>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</si>
  <si>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</si>
  <si>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</si>
  <si>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</si>
  <si>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</si>
  <si>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</si>
  <si>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</si>
  <si>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</si>
  <si>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</si>
  <si>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</si>
  <si>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</si>
  <si>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</si>
  <si>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</si>
  <si>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</si>
  <si>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</si>
  <si>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</si>
  <si>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</si>
  <si>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</si>
  <si>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</si>
  <si>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</si>
  <si>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</si>
  <si>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</si>
  <si>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</si>
  <si>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</si>
  <si>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</si>
  <si>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</si>
  <si>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</si>
  <si>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</si>
  <si>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</si>
  <si>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</si>
  <si>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</si>
  <si>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</si>
  <si>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</si>
  <si>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</si>
  <si>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</si>
  <si>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</si>
  <si>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</si>
  <si>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</si>
  <si>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</si>
  <si>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</si>
  <si>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</si>
  <si>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</si>
  <si>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</si>
  <si>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</si>
  <si>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</si>
  <si>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</si>
  <si>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</si>
  <si>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</si>
  <si>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</si>
  <si>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</si>
  <si>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</si>
  <si>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</si>
  <si>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</si>
  <si>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</si>
  <si>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</si>
  <si>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</si>
  <si>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</si>
  <si>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</si>
  <si>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</si>
  <si>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</si>
  <si>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</si>
  <si>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</si>
  <si>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</si>
  <si>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</si>
  <si>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</si>
  <si>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</si>
  <si>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</si>
  <si>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</si>
  <si>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</si>
  <si>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</si>
  <si>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</si>
  <si>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</si>
  <si>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</si>
  <si>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</si>
  <si>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</si>
  <si>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</si>
  <si>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</si>
  <si>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</si>
  <si>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</si>
  <si>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</si>
  <si>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</si>
  <si>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</si>
  <si>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</si>
  <si>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</si>
  <si>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</si>
  <si>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</si>
  <si>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</si>
  <si>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</si>
  <si>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</si>
  <si>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</si>
  <si>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</si>
  <si>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</si>
  <si>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</si>
  <si>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</si>
  <si>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</si>
  <si>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</si>
  <si>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</si>
  <si>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</si>
  <si>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</si>
  <si>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</si>
  <si>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</si>
  <si>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</si>
  <si>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</si>
  <si>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</si>
  <si>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</si>
  <si>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</si>
  <si>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</si>
  <si>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</si>
  <si>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</si>
  <si>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</si>
  <si>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</si>
  <si>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</si>
  <si>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</si>
  <si>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</si>
  <si>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</si>
  <si>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</si>
  <si>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</si>
  <si>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</si>
  <si>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</si>
  <si>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</si>
  <si>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</si>
  <si>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</si>
  <si>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</si>
  <si>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</si>
  <si>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</si>
  <si>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</si>
  <si>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</si>
  <si>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</si>
  <si>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</si>
  <si>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</si>
  <si>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</si>
  <si>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</si>
  <si>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</si>
  <si>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</si>
  <si>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</si>
  <si>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</si>
  <si>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</si>
  <si>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</si>
  <si>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</si>
  <si>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</si>
  <si>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</si>
  <si>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</si>
  <si>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</si>
  <si>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</si>
  <si>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</si>
  <si>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</si>
  <si>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</si>
  <si>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</si>
  <si>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</si>
  <si>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</si>
  <si>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</si>
  <si>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</si>
  <si>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</si>
  <si>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</si>
  <si>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</si>
  <si>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</si>
  <si>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</si>
  <si>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</si>
  <si>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</si>
  <si>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</si>
  <si>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</si>
  <si>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</si>
  <si>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</si>
  <si>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</si>
  <si>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</si>
  <si>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</si>
  <si>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</si>
  <si>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</si>
  <si>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</si>
  <si>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</si>
  <si>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</si>
  <si>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</si>
  <si>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</si>
  <si>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</si>
  <si>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</si>
  <si>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</si>
  <si>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</si>
  <si>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</si>
  <si>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</si>
  <si>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</si>
  <si>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</si>
  <si>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</si>
  <si>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</si>
  <si>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</si>
  <si>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</si>
  <si>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</si>
  <si>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</si>
  <si>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</si>
  <si>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</si>
  <si>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</si>
  <si>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</si>
  <si>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</si>
  <si>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</si>
  <si>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</si>
  <si>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</si>
  <si>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</si>
  <si>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</si>
  <si>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</si>
  <si>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</si>
  <si>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</si>
  <si>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</si>
  <si>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</si>
  <si>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</si>
  <si>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</si>
  <si>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</si>
  <si>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</si>
  <si>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</si>
  <si>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</si>
  <si>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</si>
  <si>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</si>
  <si>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</si>
  <si>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</si>
  <si>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</si>
  <si>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</si>
  <si>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</si>
  <si>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</si>
  <si>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</si>
  <si>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</si>
  <si>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</si>
  <si>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</si>
  <si>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</si>
  <si>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</si>
  <si>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</si>
  <si>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</si>
  <si>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</si>
  <si>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</si>
  <si>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</si>
  <si>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</si>
  <si>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</si>
  <si>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</si>
  <si>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</si>
  <si>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</si>
  <si>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</si>
  <si>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</si>
  <si>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</si>
  <si>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</si>
  <si>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</si>
  <si>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</si>
  <si>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</si>
  <si>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</si>
  <si>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</si>
  <si>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</si>
  <si>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</si>
  <si>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</si>
  <si>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</si>
  <si>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</si>
  <si>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</si>
  <si>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</si>
  <si>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</si>
  <si>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</si>
  <si>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</si>
  <si>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</si>
  <si>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</si>
  <si>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</si>
  <si>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</si>
  <si>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</si>
  <si>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</si>
  <si>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</si>
  <si>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</si>
  <si>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</si>
  <si>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</si>
  <si>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</si>
  <si>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</si>
  <si>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</si>
  <si>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</si>
  <si>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</si>
  <si>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</si>
  <si>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</si>
  <si>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</si>
  <si>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</si>
  <si>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</si>
  <si>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</si>
  <si>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</si>
  <si>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</si>
  <si>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</si>
  <si>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</si>
  <si>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</si>
  <si>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</si>
  <si>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</si>
  <si>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</si>
  <si>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</si>
  <si>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</si>
  <si>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</si>
  <si>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</si>
  <si>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</si>
  <si>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</si>
  <si>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</si>
  <si>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</si>
  <si>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</si>
  <si>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</si>
  <si>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</si>
  <si>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</si>
  <si>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</si>
  <si>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</si>
  <si>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</si>
  <si>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</si>
  <si>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</si>
  <si>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</si>
  <si>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</si>
  <si>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</si>
  <si>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</si>
  <si>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</si>
  <si>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</si>
  <si>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</si>
  <si>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</si>
  <si>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</si>
  <si>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</si>
  <si>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</si>
  <si>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</si>
  <si>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</si>
  <si>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</si>
  <si>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</si>
  <si>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</si>
  <si>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</si>
  <si>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</si>
  <si>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</si>
  <si>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</si>
  <si>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</si>
  <si>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</si>
  <si>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</si>
  <si>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</si>
  <si>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</si>
  <si>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</si>
  <si>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</si>
  <si>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</si>
  <si>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</si>
  <si>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</si>
  <si>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</si>
  <si>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</si>
  <si>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</si>
  <si>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</si>
  <si>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</si>
  <si>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</si>
  <si>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</si>
  <si>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</si>
  <si>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</si>
  <si>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</si>
  <si>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</si>
  <si>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</si>
  <si>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</si>
  <si>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</si>
  <si>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</si>
  <si>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</si>
  <si>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</si>
  <si>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</si>
  <si>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</si>
  <si>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</si>
  <si>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</si>
  <si>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</si>
  <si>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</si>
  <si>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</si>
  <si>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</si>
  <si>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</si>
  <si>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</si>
  <si>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</si>
  <si>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</si>
  <si>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</si>
  <si>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</si>
  <si>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</si>
  <si>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</si>
  <si>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</si>
  <si>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</si>
  <si>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</si>
  <si>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</si>
  <si>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</si>
  <si>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</si>
  <si>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</si>
  <si>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</si>
  <si>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</si>
  <si>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</si>
  <si>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</si>
  <si>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</si>
  <si>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</si>
  <si>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</si>
  <si>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</si>
  <si>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</si>
  <si>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</si>
  <si>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</si>
  <si>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</si>
  <si>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</si>
  <si>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</si>
  <si>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</si>
  <si>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</si>
  <si>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</si>
  <si>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</si>
  <si>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</si>
  <si>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</si>
  <si>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</si>
  <si>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</si>
  <si>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</si>
  <si>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</si>
  <si>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</si>
  <si>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</si>
  <si>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</si>
  <si>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</si>
  <si>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</si>
  <si>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</si>
  <si>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</si>
  <si>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</si>
  <si>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</si>
  <si>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</si>
  <si>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</si>
  <si>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</si>
  <si>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</si>
  <si>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</si>
  <si>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</si>
  <si>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</si>
  <si>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</si>
  <si>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</si>
  <si>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</si>
  <si>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</si>
  <si>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</si>
  <si>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</si>
  <si>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</si>
  <si>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</si>
  <si>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</si>
  <si>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</si>
  <si>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</si>
  <si>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</si>
  <si>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</si>
  <si>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</si>
  <si>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</si>
  <si>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</si>
  <si>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</si>
  <si>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</si>
  <si>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</si>
  <si>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</si>
  <si>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</si>
  <si>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</si>
  <si>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</si>
  <si>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</si>
  <si>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</si>
  <si>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</si>
  <si>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</si>
  <si>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</si>
  <si>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</si>
  <si>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</si>
  <si>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</si>
  <si>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</si>
  <si>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</si>
  <si>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</si>
  <si>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</si>
  <si>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</si>
  <si>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</si>
  <si>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</si>
  <si>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</si>
  <si>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</si>
  <si>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</si>
  <si>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</si>
  <si>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</si>
  <si>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</si>
  <si>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</si>
  <si>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</si>
  <si>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</si>
  <si>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</si>
  <si>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</si>
  <si>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</si>
  <si>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</si>
  <si>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</si>
  <si>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</si>
  <si>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</si>
  <si>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</si>
  <si>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</si>
  <si>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</si>
  <si>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</si>
  <si>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</si>
  <si>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</si>
  <si>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</si>
  <si>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</si>
  <si>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</si>
  <si>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</si>
  <si>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</si>
  <si>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</si>
  <si>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</si>
  <si>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</si>
  <si>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</si>
  <si>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</si>
  <si>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</si>
  <si>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</si>
  <si>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</si>
  <si>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</si>
  <si>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</si>
  <si>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</si>
  <si>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</si>
  <si>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</si>
  <si>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</si>
  <si>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</si>
  <si>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</si>
  <si>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</si>
  <si>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</si>
  <si>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</si>
  <si>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</si>
  <si>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</si>
  <si>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</si>
  <si>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</si>
  <si>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</si>
  <si>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</si>
  <si>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</si>
  <si>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</si>
  <si>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</si>
  <si>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</si>
  <si>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</si>
  <si>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</si>
  <si>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</si>
  <si>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</si>
  <si>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</si>
  <si>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</si>
  <si>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</si>
  <si>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</si>
  <si>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</si>
  <si>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</si>
  <si>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</si>
  <si>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</si>
  <si>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</si>
  <si>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</si>
  <si>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</si>
  <si>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</si>
  <si>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</si>
  <si>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</si>
  <si>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</si>
  <si>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</si>
  <si>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</si>
  <si>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</si>
  <si>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</si>
  <si>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</si>
  <si>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</si>
  <si>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</si>
  <si>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</si>
  <si>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</si>
  <si>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</si>
  <si>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</si>
  <si>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</si>
  <si>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</si>
  <si>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</si>
  <si>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</si>
  <si>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</si>
  <si>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</si>
  <si>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</si>
  <si>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</si>
  <si>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</si>
  <si>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</si>
  <si>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</si>
  <si>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</si>
  <si>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</si>
  <si>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</si>
  <si>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</si>
  <si>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</si>
  <si>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</si>
  <si>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</si>
  <si>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</si>
  <si>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</si>
  <si>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</si>
  <si>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</si>
  <si>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</si>
  <si>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</si>
  <si>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</si>
  <si>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</si>
  <si>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</si>
  <si>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</si>
  <si>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</si>
  <si>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</si>
  <si>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</si>
  <si>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</si>
  <si>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</si>
  <si>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</si>
  <si>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</si>
  <si>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</si>
  <si>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</si>
  <si>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</si>
  <si>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</si>
  <si>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</si>
  <si>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</si>
  <si>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</si>
  <si>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</si>
  <si>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</si>
  <si>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</si>
  <si>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</si>
  <si>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</si>
  <si>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</si>
  <si>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</si>
  <si>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</si>
  <si>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</si>
  <si>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</si>
  <si>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</si>
  <si>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</si>
  <si>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</si>
  <si>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</si>
  <si>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</si>
  <si>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</si>
  <si>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</si>
  <si>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</si>
  <si>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</si>
  <si>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</si>
  <si>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</si>
  <si>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</si>
  <si>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</si>
  <si>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</si>
  <si>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</si>
  <si>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</si>
  <si>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</si>
  <si>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</si>
  <si>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</si>
  <si>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</si>
  <si>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</si>
  <si>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</si>
  <si>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</si>
  <si>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</si>
  <si>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</si>
  <si>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</si>
  <si>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</si>
  <si>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</si>
  <si>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</si>
  <si>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</si>
  <si>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</si>
  <si>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</si>
  <si>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</si>
  <si>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</si>
  <si>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</si>
  <si>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</si>
  <si>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</si>
  <si>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</si>
  <si>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</si>
  <si>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</si>
  <si>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</si>
  <si>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</si>
  <si>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</si>
  <si>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</si>
  <si>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</si>
  <si>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</si>
  <si>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</si>
  <si>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</si>
  <si>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</si>
  <si>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</si>
  <si>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</si>
  <si>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</si>
  <si>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</si>
  <si>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</si>
  <si>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</si>
  <si>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</si>
  <si>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</si>
  <si>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</si>
  <si>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</si>
  <si>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</si>
  <si>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</si>
  <si>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</si>
  <si>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</si>
  <si>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</si>
  <si>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</si>
  <si>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</si>
  <si>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</si>
  <si>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</si>
  <si>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</si>
  <si>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</si>
  <si>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</si>
  <si>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</si>
  <si>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</si>
  <si>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</si>
  <si>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</si>
  <si>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</si>
  <si>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</si>
  <si>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</si>
  <si>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</si>
  <si>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</si>
  <si>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</si>
  <si>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</si>
  <si>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</si>
  <si>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</si>
  <si>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</si>
  <si>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</si>
  <si>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</si>
  <si>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</si>
  <si>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</si>
  <si>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</si>
  <si>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</si>
  <si>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</si>
  <si>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</si>
  <si>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</si>
  <si>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</si>
  <si>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</si>
  <si>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</si>
  <si>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</si>
  <si>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</si>
  <si>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</si>
  <si>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</si>
  <si>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</si>
  <si>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</si>
  <si>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</si>
  <si>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</si>
  <si>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</si>
  <si>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</si>
  <si>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</si>
  <si>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</si>
  <si>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</si>
  <si>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</si>
  <si>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</si>
  <si>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</si>
  <si>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</si>
  <si>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</si>
  <si>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</si>
  <si>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</si>
  <si>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</si>
  <si>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</si>
  <si>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</si>
  <si>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</si>
  <si>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</si>
  <si>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</si>
  <si>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</si>
  <si>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</si>
  <si>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</si>
  <si>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</si>
  <si>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</si>
  <si>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</si>
  <si>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</si>
  <si>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</si>
  <si>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</si>
  <si>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</si>
  <si>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</si>
  <si>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</si>
  <si>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</si>
  <si>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</si>
  <si>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</si>
  <si>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</si>
  <si>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</si>
  <si>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</si>
  <si>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</si>
  <si>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</si>
  <si>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</si>
  <si>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</si>
  <si>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</si>
  <si>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</si>
  <si>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</si>
  <si>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</si>
  <si>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</si>
  <si>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</si>
  <si>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</si>
  <si>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</si>
  <si>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</si>
  <si>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</si>
  <si>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</si>
  <si>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</si>
  <si>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</si>
  <si>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</si>
  <si>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</si>
  <si>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</si>
  <si>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</si>
  <si>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</si>
  <si>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</si>
  <si>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</si>
  <si>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</si>
  <si>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</si>
  <si>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</si>
  <si>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</si>
  <si>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</si>
  <si>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</si>
  <si>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</si>
  <si>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</si>
  <si>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</si>
  <si>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</si>
  <si>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</si>
  <si>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</si>
  <si>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</si>
  <si>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</si>
  <si>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</si>
  <si>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</si>
  <si>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</si>
  <si>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</si>
  <si>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</si>
  <si>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</si>
  <si>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</si>
  <si>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</si>
  <si>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</si>
  <si>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</si>
  <si>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</si>
  <si>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</si>
  <si>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</si>
  <si>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</si>
  <si>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</si>
  <si>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</si>
  <si>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</si>
  <si>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</si>
  <si>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</si>
  <si>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</si>
  <si>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</si>
  <si>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</si>
  <si>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</si>
  <si>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</si>
  <si>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</si>
  <si>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</si>
  <si>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</si>
  <si>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</si>
  <si>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</si>
  <si>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</si>
  <si>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</si>
  <si>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</si>
  <si>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</si>
  <si>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</si>
  <si>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</si>
  <si>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</si>
  <si>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</si>
  <si>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</si>
  <si>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</si>
  <si>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</si>
  <si>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</si>
  <si>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</si>
  <si>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</si>
  <si>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</si>
  <si>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</si>
  <si>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</si>
  <si>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</si>
  <si>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</si>
  <si>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</si>
  <si>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</si>
  <si>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</si>
  <si>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</si>
  <si>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</si>
  <si>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</si>
  <si>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</si>
  <si>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</si>
  <si>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</si>
  <si>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</si>
  <si>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</si>
  <si>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</si>
  <si>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</si>
  <si>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</si>
  <si>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</si>
  <si>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</si>
  <si>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</si>
  <si>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</si>
  <si>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</si>
  <si>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</si>
  <si>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</si>
  <si>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</si>
  <si>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</si>
  <si>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</si>
  <si>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</si>
  <si>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</si>
  <si>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</si>
  <si>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</si>
  <si>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</si>
  <si>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</si>
  <si>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</si>
  <si>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</si>
  <si>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</si>
  <si>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</si>
  <si>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</si>
  <si>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</si>
  <si>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</si>
  <si>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</si>
  <si>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</si>
  <si>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</si>
  <si>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</si>
  <si>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</si>
  <si>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</si>
  <si>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</si>
  <si>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</si>
  <si>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</si>
  <si>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</si>
  <si>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</si>
  <si>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</si>
  <si>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</si>
  <si>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</si>
  <si>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</si>
  <si>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</si>
  <si>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</si>
  <si>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</si>
  <si>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</si>
  <si>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</si>
  <si>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</si>
  <si>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</si>
  <si>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</si>
  <si>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</si>
  <si>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</si>
  <si>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</si>
  <si>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</si>
  <si>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</si>
  <si>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</si>
  <si>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</si>
  <si>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</si>
  <si>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</si>
  <si>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</si>
  <si>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</si>
  <si>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</si>
  <si>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</si>
  <si>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</si>
  <si>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</si>
  <si>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</si>
  <si>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</si>
  <si>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</si>
  <si>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</si>
  <si>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</si>
  <si>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</si>
  <si>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</si>
  <si>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</si>
  <si>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</si>
  <si>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</si>
  <si>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</si>
  <si>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</si>
  <si>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</si>
  <si>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</si>
  <si>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</si>
  <si>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</si>
  <si>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</si>
  <si>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</si>
  <si>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</si>
  <si>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</si>
  <si>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</si>
  <si>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</si>
  <si>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</si>
  <si>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</si>
  <si>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</si>
  <si>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</si>
  <si>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</si>
  <si>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</si>
  <si>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</si>
  <si>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</si>
  <si>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</si>
  <si>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</si>
  <si>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</si>
  <si>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</si>
  <si>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</si>
  <si>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</si>
  <si>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</si>
  <si>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</si>
  <si>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</si>
  <si>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</si>
  <si>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</si>
  <si>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</si>
  <si>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</si>
  <si>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</si>
  <si>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</si>
  <si>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</si>
  <si>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</si>
  <si>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</si>
  <si>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</si>
  <si>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</si>
  <si>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</si>
  <si>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</si>
  <si>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</si>
  <si>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</si>
  <si>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</si>
  <si>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</si>
  <si>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</si>
  <si>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</si>
  <si>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</si>
  <si>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</si>
  <si>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</si>
  <si>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</si>
  <si>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</si>
  <si>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</si>
  <si>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</si>
  <si>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</si>
  <si>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</si>
  <si>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</si>
  <si>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</si>
  <si>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</si>
  <si>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</si>
  <si>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</si>
  <si>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</si>
  <si>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</si>
  <si>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</si>
  <si>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</si>
  <si>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</si>
  <si>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</si>
  <si>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</si>
  <si>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</si>
  <si>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</si>
  <si>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</si>
  <si>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</si>
  <si>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</si>
  <si>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</si>
  <si>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</si>
  <si>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</si>
  <si>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</si>
  <si>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</si>
  <si>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</si>
  <si>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</si>
  <si>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</si>
  <si>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</si>
  <si>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</si>
  <si>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</si>
  <si>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</si>
  <si>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</si>
  <si>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</si>
  <si>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</si>
  <si>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</si>
  <si>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</si>
  <si>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</si>
  <si>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</si>
  <si>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</si>
  <si>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</si>
  <si>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</si>
  <si>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</si>
  <si>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</si>
  <si>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</si>
  <si>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</si>
  <si>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</si>
  <si>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</si>
  <si>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</si>
  <si>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</si>
  <si>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</si>
  <si>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</si>
  <si>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</si>
  <si>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</si>
  <si>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</si>
  <si>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</si>
  <si>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</si>
  <si>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</si>
  <si>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</si>
  <si>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</si>
  <si>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</si>
  <si>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</si>
  <si>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</si>
  <si>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</si>
  <si>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</si>
  <si>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</si>
  <si>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</si>
  <si>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</si>
  <si>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</si>
  <si>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</si>
  <si>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</si>
  <si>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</si>
  <si>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</si>
  <si>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</si>
  <si>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</si>
  <si>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</si>
  <si>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</si>
  <si>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</si>
  <si>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</si>
  <si>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</si>
  <si>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</si>
  <si>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</si>
  <si>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</si>
  <si>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</si>
  <si>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</si>
  <si>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</si>
  <si>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</si>
  <si>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</si>
  <si>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</si>
  <si>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</si>
  <si>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</si>
  <si>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</si>
  <si>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</si>
  <si>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</si>
  <si>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</si>
  <si>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</si>
  <si>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</si>
  <si>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</si>
  <si>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</si>
  <si>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</si>
  <si>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</si>
  <si>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</si>
  <si>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</si>
  <si>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</si>
  <si>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</si>
  <si>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</si>
  <si>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</si>
  <si>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</si>
  <si>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</si>
  <si>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</si>
  <si>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</si>
  <si>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</si>
  <si>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</si>
  <si>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</si>
  <si>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</si>
  <si>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</si>
  <si>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</si>
  <si>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</si>
  <si>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</si>
  <si>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</si>
  <si>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</si>
  <si>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</si>
  <si>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</si>
  <si>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</si>
  <si>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</si>
  <si>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</si>
  <si>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</si>
  <si>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</si>
  <si>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</si>
  <si>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</si>
  <si>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</si>
  <si>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</si>
  <si>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</si>
  <si>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</si>
  <si>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</si>
  <si>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</si>
  <si>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</si>
  <si>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</si>
  <si>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</si>
  <si>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</si>
  <si>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</si>
  <si>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</si>
  <si>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</si>
  <si>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</si>
  <si>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</si>
  <si>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</si>
  <si>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</si>
  <si>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</si>
  <si>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</si>
  <si>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</si>
  <si>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</si>
  <si>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</si>
  <si>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</si>
  <si>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</si>
  <si>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</si>
  <si>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</si>
  <si>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</si>
  <si>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</si>
  <si>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</si>
  <si>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</si>
  <si>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</si>
  <si>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</si>
  <si>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</si>
  <si>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</si>
  <si>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</si>
  <si>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</si>
  <si>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</si>
  <si>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</si>
  <si>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</si>
  <si>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</si>
  <si>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</si>
  <si>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</si>
  <si>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</si>
  <si>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</si>
  <si>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</si>
  <si>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</si>
  <si>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</si>
  <si>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</si>
  <si>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</si>
  <si>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</si>
  <si>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</si>
  <si>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</si>
  <si>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</si>
  <si>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</si>
  <si>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</si>
  <si>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</si>
  <si>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</si>
  <si>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</si>
  <si>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</si>
  <si>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</si>
  <si>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</si>
  <si>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</si>
  <si>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</si>
  <si>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</si>
  <si>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</si>
  <si>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</si>
  <si>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</si>
  <si>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</si>
  <si>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</si>
  <si>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</si>
  <si>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</si>
  <si>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</si>
  <si>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</si>
  <si>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</si>
  <si>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</si>
  <si>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</si>
  <si>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</si>
  <si>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</si>
  <si>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</si>
  <si>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</si>
  <si>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</si>
  <si>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</si>
  <si>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</si>
  <si>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</si>
  <si>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</si>
  <si>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</si>
  <si>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</si>
  <si>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</si>
  <si>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</si>
  <si>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</si>
  <si>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</si>
  <si>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</si>
  <si>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</si>
  <si>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</si>
  <si>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</si>
  <si>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</si>
  <si>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</si>
  <si>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</si>
  <si>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</si>
  <si>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</si>
  <si>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</si>
  <si>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</si>
  <si>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</si>
  <si>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</si>
  <si>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</si>
  <si>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</si>
  <si>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</si>
  <si>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</si>
  <si>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</si>
  <si>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</si>
  <si>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</si>
  <si>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</si>
  <si>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</si>
  <si>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</si>
  <si>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</si>
  <si>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</si>
  <si>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</si>
  <si>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</si>
  <si>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</si>
  <si>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</si>
  <si>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</si>
  <si>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</si>
  <si>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</si>
  <si>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</si>
  <si>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</si>
  <si>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</si>
  <si>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</si>
  <si>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</si>
  <si>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</si>
  <si>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</si>
  <si>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</si>
  <si>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</si>
  <si>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</si>
  <si>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</si>
  <si>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</si>
  <si>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</si>
  <si>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</si>
  <si>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</si>
  <si>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</si>
  <si>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</si>
  <si>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</si>
  <si>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</si>
  <si>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</si>
  <si>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</si>
  <si>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</si>
  <si>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</si>
  <si>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</si>
  <si>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</si>
  <si>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</si>
  <si>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</si>
  <si>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</si>
  <si>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</si>
  <si>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</si>
  <si>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</si>
  <si>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</si>
  <si>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</si>
  <si>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</si>
  <si>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</si>
  <si>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</si>
  <si>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</si>
  <si>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</si>
  <si>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</si>
  <si>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</si>
  <si>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</si>
  <si>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</si>
  <si>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</si>
  <si>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</si>
  <si>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</si>
  <si>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</si>
  <si>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</si>
  <si>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</si>
  <si>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</si>
  <si>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</si>
  <si>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</si>
  <si>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</si>
  <si>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</si>
  <si>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</si>
  <si>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</si>
  <si>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</si>
  <si>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</si>
  <si>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</si>
  <si>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</si>
  <si>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</si>
  <si>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</si>
  <si>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</si>
  <si>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</si>
  <si>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</si>
  <si>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</si>
  <si>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</si>
  <si>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</si>
  <si>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</si>
  <si>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</si>
  <si>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</si>
  <si>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</si>
  <si>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</si>
  <si>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</si>
  <si>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</si>
  <si>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</si>
  <si>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</si>
  <si>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</si>
  <si>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</si>
  <si>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</si>
  <si>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</si>
  <si>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</si>
  <si>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</si>
  <si>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</si>
  <si>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</si>
  <si>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</si>
  <si>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</si>
  <si>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</si>
  <si>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</si>
  <si>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</si>
  <si>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</si>
  <si>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</si>
  <si>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</si>
  <si>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</si>
  <si>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</si>
  <si>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</si>
  <si>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</si>
  <si>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</si>
  <si>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</si>
  <si>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</si>
  <si>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</si>
  <si>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</si>
  <si>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</si>
  <si>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</si>
  <si>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</si>
  <si>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</si>
  <si>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</si>
  <si>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</si>
  <si>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</si>
  <si>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</si>
  <si>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</si>
  <si>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</si>
  <si>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</si>
  <si>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</si>
  <si>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</si>
  <si>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</si>
  <si>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</si>
  <si>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</si>
  <si>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</si>
  <si>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</si>
  <si>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</si>
  <si>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</si>
  <si>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</si>
  <si>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</si>
  <si>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</si>
  <si>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</si>
  <si>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</si>
  <si>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</si>
  <si>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</si>
  <si>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</si>
  <si>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</si>
  <si>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</si>
  <si>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</si>
  <si>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</si>
  <si>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</si>
  <si>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</si>
  <si>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</si>
  <si>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</si>
  <si>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</si>
  <si>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</si>
  <si>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</si>
  <si>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</si>
  <si>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</si>
  <si>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</si>
  <si>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</si>
  <si>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</si>
  <si>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</si>
  <si>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</si>
  <si>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</si>
  <si>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</si>
  <si>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</si>
  <si>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</si>
  <si>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</si>
  <si>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</si>
  <si>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</si>
  <si>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</si>
  <si>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</si>
  <si>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</si>
  <si>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</si>
  <si>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</si>
  <si>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</si>
  <si>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</si>
  <si>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</si>
  <si>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</si>
  <si>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</si>
  <si>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</si>
  <si>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</si>
  <si>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</si>
  <si>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</si>
  <si>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</si>
  <si>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</si>
  <si>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</si>
  <si>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</si>
  <si>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</si>
  <si>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</si>
  <si>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</si>
  <si>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</si>
  <si>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</si>
  <si>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</si>
  <si>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</si>
  <si>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</si>
  <si>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</si>
  <si>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</si>
  <si>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</si>
  <si>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</si>
  <si>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</si>
  <si>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</si>
  <si>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</si>
  <si>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</si>
  <si>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</si>
  <si>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</si>
  <si>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</si>
  <si>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</si>
  <si>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</si>
  <si>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</si>
  <si>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</si>
  <si>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</si>
  <si>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</si>
  <si>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</si>
  <si>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</si>
  <si>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</si>
  <si>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</si>
  <si>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</si>
  <si>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</si>
  <si>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</si>
  <si>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</si>
  <si>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</si>
  <si>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</si>
  <si>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</si>
  <si>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</si>
  <si>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</si>
  <si>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</si>
  <si>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</si>
  <si>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</si>
  <si>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</si>
  <si>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</si>
  <si>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</si>
  <si>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</si>
  <si>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</si>
  <si>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</si>
  <si>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</si>
  <si>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</si>
  <si>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</si>
  <si>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</si>
  <si>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</si>
  <si>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</si>
  <si>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</si>
  <si>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</si>
  <si>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</si>
  <si>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</si>
  <si>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</si>
  <si>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</si>
  <si>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</si>
  <si>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</si>
  <si>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</si>
  <si>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</si>
  <si>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</si>
  <si>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</si>
  <si>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</si>
  <si>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</si>
  <si>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</si>
  <si>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</si>
  <si>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</si>
  <si>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</si>
  <si>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</si>
  <si>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</si>
  <si>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</si>
  <si>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</si>
  <si>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</si>
  <si>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</si>
  <si>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</si>
  <si>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</si>
  <si>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</si>
  <si>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</si>
  <si>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</si>
  <si>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</si>
  <si>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</si>
  <si>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</si>
  <si>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</si>
  <si>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</si>
  <si>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</si>
  <si>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</si>
  <si>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</si>
  <si>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</si>
  <si>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</si>
  <si>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</si>
  <si>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</si>
  <si>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</si>
  <si>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</si>
  <si>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</si>
  <si>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</si>
  <si>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</si>
  <si>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</si>
  <si>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</si>
  <si>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</si>
  <si>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</si>
  <si>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</si>
  <si>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</si>
  <si>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</si>
  <si>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</si>
  <si>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</si>
  <si>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</si>
  <si>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</si>
  <si>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</si>
  <si>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</si>
  <si>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</si>
  <si>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</si>
  <si>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</si>
  <si>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</si>
  <si>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</si>
  <si>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</si>
  <si>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</si>
  <si>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</si>
  <si>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</si>
  <si>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</si>
  <si>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</si>
  <si>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</si>
  <si>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</si>
  <si>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</si>
  <si>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</si>
  <si>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</si>
  <si>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</si>
  <si>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</si>
  <si>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</si>
  <si>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</si>
  <si>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</si>
  <si>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</si>
  <si>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</si>
  <si>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</si>
  <si>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</si>
  <si>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</si>
  <si>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</si>
  <si>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</si>
  <si>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</si>
  <si>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</si>
  <si>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</si>
  <si>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</si>
  <si>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</si>
  <si>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</si>
  <si>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</si>
  <si>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</si>
  <si>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</si>
  <si>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</si>
  <si>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</si>
  <si>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</si>
  <si>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</si>
  <si>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</si>
  <si>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</si>
  <si>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</si>
  <si>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</si>
  <si>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</si>
  <si>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</si>
  <si>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</si>
  <si>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</si>
  <si>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</si>
  <si>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</si>
  <si>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</si>
  <si>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</si>
  <si>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</si>
  <si>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</si>
  <si>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</si>
  <si>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</si>
  <si>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</si>
  <si>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</si>
  <si>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</si>
  <si>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</si>
  <si>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</si>
  <si>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</si>
  <si>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</si>
  <si>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</si>
  <si>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</si>
  <si>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</si>
  <si>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</si>
  <si>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</si>
  <si>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</si>
  <si>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</si>
  <si>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</si>
  <si>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</si>
  <si>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</si>
  <si>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</si>
  <si>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</si>
  <si>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</si>
  <si>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</si>
  <si>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</si>
  <si>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</si>
  <si>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</si>
  <si>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</si>
  <si>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</si>
  <si>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</si>
  <si>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</si>
  <si>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</si>
  <si>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</si>
  <si>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</si>
  <si>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</si>
  <si>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</si>
  <si>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</si>
  <si>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</si>
  <si>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</si>
  <si>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</si>
  <si>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</si>
  <si>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</si>
  <si>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</si>
  <si>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</si>
  <si>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</si>
  <si>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</si>
  <si>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</si>
  <si>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</si>
  <si>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</si>
  <si>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</si>
  <si>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</si>
  <si>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</si>
  <si>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</si>
  <si>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</si>
  <si>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</si>
  <si>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</si>
  <si>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</si>
  <si>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</si>
  <si>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</si>
  <si>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</si>
  <si>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</si>
  <si>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</si>
  <si>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</si>
  <si>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</si>
  <si>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</si>
  <si>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</si>
  <si>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</si>
  <si>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</si>
  <si>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</si>
  <si>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</si>
  <si>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</si>
  <si>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</si>
  <si>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</si>
  <si>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</si>
  <si>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</si>
  <si>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</si>
  <si>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</si>
  <si>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</si>
  <si>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</si>
  <si>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</si>
  <si>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</si>
  <si>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</si>
  <si>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</si>
  <si>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</si>
  <si>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</si>
  <si>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</si>
  <si>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</si>
  <si>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</si>
  <si>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</si>
  <si>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</si>
  <si>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</si>
  <si>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</si>
  <si>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</si>
  <si>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</si>
  <si>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</si>
  <si>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</si>
  <si>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</si>
  <si>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</si>
  <si>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</si>
  <si>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</si>
  <si>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</si>
  <si>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</si>
  <si>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</si>
  <si>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</si>
  <si>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</si>
  <si>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</si>
  <si>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</si>
  <si>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</si>
  <si>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</si>
  <si>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</si>
  <si>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</si>
  <si>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</si>
  <si>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</si>
  <si>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</si>
  <si>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</si>
  <si>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</si>
  <si>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</si>
  <si>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</si>
  <si>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</si>
  <si>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</si>
  <si>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</si>
  <si>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</si>
  <si>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</si>
  <si>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</si>
  <si>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</si>
  <si>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</si>
  <si>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</si>
  <si>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</si>
  <si>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</si>
  <si>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</si>
  <si>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</si>
  <si>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</si>
  <si>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</si>
  <si>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</si>
  <si>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</si>
  <si>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</si>
  <si>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</si>
  <si>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</si>
  <si>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</si>
  <si>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</si>
  <si>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</si>
  <si>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</si>
  <si>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</si>
  <si>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</si>
  <si>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</si>
  <si>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</si>
  <si>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</si>
  <si>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</si>
  <si>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</si>
  <si>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</si>
  <si>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</si>
  <si>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</si>
  <si>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</si>
  <si>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</si>
  <si>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</si>
  <si>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</si>
  <si>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</si>
  <si>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</si>
  <si>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</si>
  <si>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</si>
  <si>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</si>
  <si>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</si>
  <si>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</si>
  <si>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</si>
  <si>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</si>
  <si>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</si>
  <si>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</si>
  <si>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</si>
  <si>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</si>
  <si>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</si>
  <si>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</si>
  <si>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</si>
  <si>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</si>
  <si>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</si>
  <si>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</si>
  <si>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</si>
  <si>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</si>
  <si>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</si>
  <si>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</si>
  <si>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</si>
  <si>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</si>
  <si>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</si>
  <si>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</si>
  <si>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</si>
  <si>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</si>
  <si>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</si>
  <si>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</si>
  <si>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</si>
  <si>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</si>
  <si>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</si>
  <si>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</si>
  <si>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</si>
  <si>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</si>
  <si>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</si>
  <si>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</si>
  <si>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</si>
  <si>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</si>
  <si>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</si>
  <si>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</si>
  <si>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</si>
  <si>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</si>
  <si>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</si>
  <si>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</si>
  <si>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</si>
  <si>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</si>
  <si>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</si>
  <si>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</si>
  <si>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</si>
  <si>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</si>
  <si>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</si>
  <si>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</si>
  <si>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</si>
  <si>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</si>
  <si>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</si>
  <si>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</si>
  <si>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</si>
  <si>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</si>
  <si>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</si>
  <si>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</si>
  <si>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</si>
  <si>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</si>
  <si>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</si>
  <si>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</si>
  <si>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</si>
  <si>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</si>
  <si>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</si>
  <si>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</si>
  <si>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</si>
  <si>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</si>
  <si>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</si>
  <si>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</si>
  <si>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</si>
  <si>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</si>
  <si>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</si>
  <si>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</si>
  <si>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</si>
  <si>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</si>
  <si>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</si>
  <si>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</si>
  <si>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</si>
  <si>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</si>
  <si>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</si>
  <si>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</si>
  <si>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</si>
  <si>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</si>
  <si>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</si>
  <si>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</si>
  <si>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</si>
  <si>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</si>
  <si>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</si>
  <si>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</si>
  <si>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</si>
  <si>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</si>
  <si>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</si>
  <si>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</si>
  <si>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</si>
  <si>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</si>
  <si>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</si>
  <si>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</si>
  <si>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</si>
  <si>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</si>
  <si>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</si>
  <si>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</si>
  <si>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</si>
  <si>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</si>
  <si>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</si>
  <si>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</si>
  <si>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</si>
  <si>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</si>
  <si>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</si>
  <si>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</si>
  <si>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</si>
  <si>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</si>
  <si>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</si>
  <si>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</si>
  <si>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</si>
  <si>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</si>
  <si>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</si>
  <si>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</si>
  <si>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</si>
  <si>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</si>
  <si>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</si>
  <si>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</si>
  <si>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</si>
  <si>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</si>
  <si>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</si>
  <si>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</si>
  <si>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</si>
  <si>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</si>
  <si>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</si>
  <si>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</si>
  <si>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</si>
  <si>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</si>
  <si>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</si>
  <si>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</si>
  <si>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</si>
  <si>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</si>
  <si>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</si>
  <si>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</si>
  <si>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</si>
  <si>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</si>
  <si>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</si>
  <si>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</si>
  <si>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</si>
  <si>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</si>
  <si>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</si>
  <si>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</si>
  <si>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</si>
  <si>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</si>
  <si>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</si>
  <si>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</si>
  <si>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</si>
  <si>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</si>
  <si>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</si>
  <si>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</si>
  <si>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</si>
  <si>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</si>
  <si>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</si>
  <si>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</si>
  <si>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</si>
  <si>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</si>
  <si>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</si>
  <si>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</si>
  <si>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</si>
  <si>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</si>
  <si>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</si>
  <si>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</si>
  <si>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</si>
  <si>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</si>
  <si>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</si>
  <si>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</si>
  <si>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</si>
  <si>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</si>
  <si>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</si>
  <si>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</si>
  <si>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</si>
  <si>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</si>
  <si>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</si>
  <si>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</si>
  <si>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</si>
  <si>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</si>
  <si>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</si>
  <si>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</si>
  <si>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</si>
  <si>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</si>
  <si>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</si>
  <si>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</si>
  <si>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</si>
  <si>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</si>
  <si>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</si>
  <si>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</si>
  <si>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</si>
  <si>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</si>
  <si>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</si>
  <si>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</si>
  <si>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</si>
  <si>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</si>
  <si>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</si>
  <si>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</si>
  <si>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</si>
  <si>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</si>
  <si>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</si>
  <si>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</si>
  <si>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</si>
  <si>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</si>
  <si>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</si>
  <si>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</si>
  <si>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</si>
  <si>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</si>
  <si>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</si>
  <si>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</si>
  <si>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</si>
  <si>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</si>
  <si>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</si>
  <si>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</si>
  <si>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</si>
  <si>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</si>
  <si>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</si>
  <si>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</si>
  <si>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</si>
  <si>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</si>
  <si>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</si>
  <si>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</si>
  <si>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</si>
  <si>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</si>
  <si>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</si>
  <si>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</si>
  <si>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</si>
  <si>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</si>
  <si>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</si>
  <si>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</si>
  <si>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</si>
  <si>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</si>
  <si>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</si>
  <si>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</si>
  <si>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</si>
  <si>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</si>
  <si>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</si>
  <si>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</si>
  <si>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</si>
  <si>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</si>
  <si>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</si>
  <si>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</si>
  <si>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</si>
  <si>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</si>
  <si>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</si>
  <si>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</si>
  <si>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</si>
  <si>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</si>
  <si>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</si>
  <si>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</si>
  <si>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</si>
  <si>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</si>
  <si>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</si>
  <si>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</si>
  <si>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</si>
  <si>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</si>
  <si>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</si>
  <si>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</si>
  <si>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</si>
  <si>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</si>
  <si>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</si>
  <si>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</si>
  <si>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</si>
  <si>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</si>
  <si>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</si>
  <si>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</si>
  <si>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</si>
  <si>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</si>
  <si>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</si>
  <si>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</si>
  <si>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</si>
  <si>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</si>
  <si>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</si>
  <si>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</si>
  <si>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</si>
  <si>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</si>
  <si>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</si>
  <si>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</si>
  <si>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</si>
  <si>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</si>
  <si>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</si>
  <si>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</si>
  <si>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</si>
  <si>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</si>
  <si>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</si>
  <si>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</si>
  <si>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</si>
  <si>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</si>
  <si>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</si>
  <si>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</si>
  <si>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</si>
  <si>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</si>
  <si>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</si>
  <si>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</si>
  <si>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</si>
  <si>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</si>
  <si>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</si>
  <si>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</si>
  <si>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</si>
  <si>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</si>
  <si>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</si>
  <si>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</si>
  <si>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</si>
  <si>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</si>
  <si>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</si>
  <si>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</si>
  <si>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</si>
  <si>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</si>
  <si>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</si>
  <si>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</si>
  <si>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</si>
  <si>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</si>
  <si>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</si>
  <si>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</si>
  <si>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</si>
  <si>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</si>
  <si>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</si>
  <si>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</si>
  <si>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</si>
  <si>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</si>
  <si>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</si>
  <si>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</si>
  <si>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</si>
  <si>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</si>
  <si>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</si>
  <si>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</si>
  <si>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</si>
  <si>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</si>
  <si>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</si>
  <si>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</si>
  <si>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</si>
  <si>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</si>
  <si>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</si>
  <si>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</si>
  <si>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</si>
  <si>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</si>
  <si>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</si>
  <si>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</si>
  <si>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</si>
  <si>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</si>
  <si>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</si>
  <si>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</si>
  <si>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</si>
  <si>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</si>
  <si>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</si>
  <si>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</si>
  <si>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</si>
  <si>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</si>
  <si>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</si>
  <si>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</si>
  <si>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</si>
  <si>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</si>
  <si>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</si>
  <si>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</si>
  <si>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</si>
  <si>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</si>
  <si>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</si>
  <si>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</si>
  <si>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</si>
  <si>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</si>
  <si>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</si>
  <si>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</si>
  <si>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</si>
  <si>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</si>
  <si>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</si>
  <si>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</si>
  <si>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</si>
  <si>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</si>
  <si>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</si>
  <si>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</si>
  <si>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</si>
  <si>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</si>
  <si>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</si>
  <si>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</si>
  <si>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</si>
  <si>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</si>
  <si>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</si>
  <si>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</si>
  <si>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</si>
  <si>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</si>
  <si>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</si>
  <si>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</si>
  <si>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</si>
  <si>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</si>
  <si>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</si>
  <si>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</si>
  <si>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</si>
  <si>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</si>
  <si>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</si>
  <si>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</si>
  <si>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</si>
  <si>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</si>
  <si>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</si>
  <si>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</si>
  <si>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</si>
  <si>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</si>
  <si>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</si>
  <si>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</si>
  <si>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</si>
  <si>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</si>
  <si>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</si>
  <si>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</si>
  <si>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</si>
  <si>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</si>
  <si>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</si>
  <si>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</si>
  <si>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</si>
  <si>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</si>
  <si>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</si>
  <si>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</si>
  <si>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</si>
  <si>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</si>
  <si>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</si>
  <si>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</si>
  <si>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</si>
  <si>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</si>
  <si>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</si>
  <si>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</si>
  <si>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</si>
  <si>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</si>
  <si>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</si>
  <si>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</si>
  <si>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</si>
  <si>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</si>
  <si>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</si>
  <si>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</si>
  <si>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</si>
  <si>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</si>
  <si>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</si>
  <si>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</si>
  <si>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</si>
  <si>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</si>
  <si>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</si>
  <si>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</si>
  <si>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</si>
  <si>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</si>
  <si>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</si>
  <si>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</si>
  <si>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</si>
  <si>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</si>
  <si>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</si>
  <si>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</si>
  <si>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</si>
  <si>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</si>
  <si>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</si>
  <si>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</si>
  <si>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</si>
  <si>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</si>
  <si>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</si>
  <si>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</si>
  <si>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</si>
  <si>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</si>
  <si>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</si>
  <si>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</si>
  <si>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</si>
  <si>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</si>
  <si>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</si>
  <si>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</si>
  <si>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</si>
  <si>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</si>
  <si>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</si>
  <si>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</si>
  <si>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</si>
  <si>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</si>
  <si>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</si>
  <si>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</si>
  <si>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</si>
  <si>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</si>
  <si>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</si>
  <si>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</si>
  <si>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</si>
  <si>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</si>
  <si>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</si>
  <si>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</si>
  <si>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</si>
  <si>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</si>
  <si>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</si>
  <si>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</si>
  <si>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</si>
  <si>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</si>
  <si>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</si>
  <si>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</si>
  <si>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</si>
  <si>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</si>
  <si>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</si>
  <si>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</si>
  <si>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</si>
  <si>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</si>
  <si>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</si>
  <si>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</si>
  <si>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</si>
  <si>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</si>
  <si>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</si>
  <si>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</si>
  <si>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</si>
  <si>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</si>
  <si>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</si>
  <si>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</si>
  <si>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</si>
  <si>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</si>
  <si>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</si>
  <si>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</si>
  <si>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</si>
  <si>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</si>
  <si>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</si>
  <si>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</si>
  <si>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</si>
  <si>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</si>
  <si>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</si>
  <si>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</si>
  <si>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</si>
  <si>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</si>
  <si>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</si>
  <si>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</si>
  <si>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</si>
  <si>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</si>
  <si>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</si>
  <si>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</si>
  <si>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</si>
  <si>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</si>
  <si>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</si>
  <si>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</si>
  <si>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</si>
  <si>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</si>
  <si>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</si>
  <si>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</si>
  <si>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</si>
  <si>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</si>
  <si>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</si>
  <si>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</si>
  <si>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</si>
  <si>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</si>
  <si>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</si>
  <si>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</si>
  <si>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</si>
  <si>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</si>
  <si>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</si>
  <si>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</si>
  <si>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</si>
  <si>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</si>
  <si>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</si>
  <si>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</si>
  <si>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</si>
  <si>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</si>
  <si>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</si>
  <si>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</si>
  <si>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</si>
  <si>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</si>
  <si>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</si>
  <si>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</si>
  <si>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</si>
  <si>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</si>
  <si>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</si>
  <si>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</si>
  <si>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</si>
  <si>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</si>
  <si>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</si>
  <si>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</si>
  <si>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</si>
  <si>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</si>
  <si>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</si>
  <si>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</si>
  <si>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</si>
  <si>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</si>
  <si>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</si>
  <si>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</si>
  <si>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</si>
  <si>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</si>
  <si>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</si>
  <si>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</si>
  <si>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</si>
  <si>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</si>
  <si>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</si>
  <si>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</si>
  <si>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</si>
  <si>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</si>
  <si>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</si>
  <si>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</si>
  <si>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</si>
  <si>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</si>
  <si>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</si>
  <si>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</si>
  <si>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</si>
  <si>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</si>
  <si>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</si>
  <si>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</si>
  <si>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</si>
  <si>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</si>
  <si>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</si>
  <si>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</si>
  <si>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</si>
  <si>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</si>
  <si>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</si>
  <si>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</si>
  <si>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</si>
  <si>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</si>
  <si>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</si>
  <si>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</si>
  <si>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</si>
  <si>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</si>
  <si>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</si>
  <si>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</si>
  <si>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</si>
  <si>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</si>
  <si>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</si>
  <si>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</si>
  <si>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</si>
  <si>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</si>
  <si>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</si>
  <si>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</si>
  <si>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</si>
  <si>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</si>
  <si>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</si>
  <si>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</si>
  <si>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</si>
  <si>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</si>
  <si>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</si>
  <si>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</si>
  <si>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</si>
  <si>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</si>
  <si>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</si>
  <si>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</si>
  <si>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</si>
  <si>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</si>
  <si>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</si>
  <si>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</si>
  <si>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</si>
  <si>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</si>
  <si>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</si>
  <si>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</si>
  <si>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</si>
  <si>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</si>
  <si>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</si>
  <si>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</si>
  <si>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</si>
  <si>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</si>
  <si>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</si>
  <si>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</si>
  <si>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</si>
  <si>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</si>
  <si>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</si>
  <si>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</si>
  <si>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</si>
  <si>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</si>
  <si>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</si>
  <si>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</si>
  <si>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</si>
  <si>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</si>
  <si>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</si>
  <si>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</si>
  <si>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</si>
  <si>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</si>
  <si>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</si>
  <si>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</si>
  <si>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</si>
  <si>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</si>
  <si>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</si>
  <si>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</si>
  <si>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</si>
  <si>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</si>
  <si>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</si>
  <si>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</si>
  <si>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</si>
  <si>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</si>
  <si>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</si>
  <si>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</si>
  <si>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</si>
  <si>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</si>
  <si>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</si>
  <si>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</si>
  <si>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</si>
  <si>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</si>
  <si>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</si>
  <si>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</si>
  <si>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</si>
  <si>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</si>
  <si>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</si>
  <si>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</si>
  <si>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</si>
  <si>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</si>
  <si>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</si>
  <si>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</si>
  <si>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</si>
  <si>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</si>
  <si>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</si>
  <si>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</si>
  <si>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</si>
  <si>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</si>
  <si>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</si>
  <si>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</si>
  <si>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</si>
  <si>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</si>
  <si>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</si>
  <si>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</si>
  <si>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</si>
  <si>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</si>
  <si>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</si>
  <si>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</si>
  <si>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</si>
  <si>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</si>
  <si>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</si>
  <si>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</si>
  <si>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</si>
  <si>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</si>
  <si>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</si>
  <si>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</si>
  <si>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</si>
  <si>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</si>
  <si>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</si>
  <si>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</si>
  <si>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</si>
  <si>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</si>
  <si>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</si>
  <si>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</si>
  <si>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</si>
  <si>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</si>
  <si>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</si>
  <si>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</si>
  <si>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</si>
  <si>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</si>
  <si>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</si>
  <si>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</si>
  <si>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</si>
  <si>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</si>
  <si>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</si>
  <si>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</si>
  <si>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</si>
  <si>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</si>
  <si>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</si>
  <si>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</si>
  <si>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</si>
  <si>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</si>
  <si>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</si>
  <si>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</si>
  <si>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</si>
  <si>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</si>
  <si>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</si>
  <si>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</si>
  <si>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</si>
  <si>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</si>
  <si>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</si>
  <si>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</si>
  <si>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</si>
  <si>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</si>
  <si>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</si>
  <si>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</si>
  <si>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</si>
  <si>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</si>
  <si>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</si>
  <si>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</si>
  <si>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</si>
  <si>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</si>
  <si>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</si>
  <si>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</si>
  <si>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</si>
  <si>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</si>
  <si>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</si>
  <si>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</si>
  <si>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</si>
  <si>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</si>
  <si>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</si>
  <si>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</si>
  <si>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</si>
  <si>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</si>
  <si>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</si>
  <si>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</si>
  <si>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</si>
  <si>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</si>
  <si>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</si>
  <si>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</si>
  <si>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</si>
  <si>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</si>
  <si>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</si>
  <si>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</si>
  <si>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</si>
  <si>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</si>
  <si>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</si>
  <si>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</si>
  <si>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</si>
  <si>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</si>
  <si>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</si>
  <si>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</si>
  <si>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</si>
  <si>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</si>
  <si>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</si>
  <si>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</si>
  <si>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</si>
  <si>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</si>
  <si>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</si>
  <si>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</si>
  <si>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</si>
  <si>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</si>
  <si>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</si>
  <si>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</si>
  <si>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</si>
  <si>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</si>
  <si>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</si>
  <si>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</si>
  <si>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</si>
  <si>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</si>
  <si>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</si>
  <si>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</si>
  <si>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</si>
  <si>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</si>
  <si>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</si>
  <si>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</si>
  <si>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</si>
  <si>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</si>
  <si>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</si>
  <si>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</si>
  <si>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</si>
  <si>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</si>
  <si>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</si>
  <si>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</si>
  <si>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</si>
  <si>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</si>
  <si>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</si>
  <si>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</si>
  <si>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</si>
  <si>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</si>
  <si>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</si>
  <si>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</si>
  <si>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</si>
  <si>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</si>
  <si>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</si>
  <si>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</si>
  <si>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</si>
  <si>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</si>
  <si>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</si>
  <si>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</si>
  <si>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</si>
  <si>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</si>
  <si>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</si>
  <si>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</si>
  <si>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</si>
  <si>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</si>
  <si>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</si>
  <si>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</si>
  <si>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</si>
  <si>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</si>
  <si>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</si>
  <si>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</si>
  <si>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</si>
  <si>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</si>
  <si>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</si>
  <si>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</si>
  <si>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</si>
  <si>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</si>
  <si>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</si>
  <si>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</si>
  <si>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</si>
  <si>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</si>
  <si>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</si>
  <si>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</si>
  <si>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</si>
  <si>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</si>
  <si>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</si>
  <si>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</si>
  <si>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</si>
  <si>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</si>
  <si>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</si>
  <si>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</si>
  <si>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</si>
  <si>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</si>
  <si>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</si>
  <si>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</si>
  <si>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</si>
  <si>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</si>
  <si>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</si>
  <si>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</si>
  <si>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</si>
  <si>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</si>
  <si>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</si>
  <si>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</si>
  <si>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</si>
  <si>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</si>
  <si>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</si>
  <si>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</si>
  <si>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</si>
  <si>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</si>
  <si>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</si>
  <si>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</si>
  <si>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</si>
  <si>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</si>
  <si>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</si>
  <si>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</si>
  <si>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</si>
  <si>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</si>
  <si>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</si>
  <si>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</si>
  <si>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</si>
  <si>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</si>
  <si>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</si>
  <si>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</si>
  <si>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</si>
  <si>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</si>
  <si>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</si>
  <si>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</si>
  <si>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</si>
  <si>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</si>
  <si>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</si>
  <si>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</si>
  <si>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</si>
  <si>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</si>
  <si>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</si>
  <si>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</si>
  <si>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</si>
  <si>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</si>
  <si>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</si>
  <si>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</si>
  <si>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</si>
  <si>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</si>
  <si>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</si>
  <si>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</si>
  <si>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</si>
  <si>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</si>
  <si>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</si>
  <si>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</si>
  <si>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</si>
  <si>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</si>
  <si>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</si>
  <si>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</si>
  <si>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</si>
  <si>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</si>
  <si>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</si>
  <si>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</si>
  <si>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</si>
  <si>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</si>
  <si>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</si>
  <si>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</si>
  <si>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</si>
  <si>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</si>
  <si>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</si>
  <si>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</si>
  <si>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</si>
  <si>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</si>
  <si>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</si>
  <si>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</si>
  <si>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</si>
  <si>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</si>
  <si>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</si>
  <si>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</si>
  <si>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</si>
  <si>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</si>
  <si>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</si>
  <si>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</si>
  <si>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</si>
  <si>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</si>
  <si>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</si>
  <si>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</si>
  <si>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</si>
  <si>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</si>
  <si>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</si>
  <si>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</si>
  <si>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</si>
  <si>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</si>
  <si>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</si>
  <si>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</si>
  <si>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</si>
  <si>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</si>
  <si>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</si>
  <si>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</si>
  <si>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</si>
  <si>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</si>
  <si>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</si>
  <si>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</si>
  <si>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</si>
  <si>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</si>
  <si>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</si>
  <si>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</si>
  <si>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</si>
  <si>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</si>
  <si>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</si>
  <si>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</si>
  <si>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</si>
  <si>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</si>
  <si>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</si>
  <si>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</si>
  <si>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</si>
  <si>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</si>
  <si>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</si>
  <si>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</si>
  <si>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</si>
  <si>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</si>
  <si>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</si>
  <si>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</si>
  <si>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</si>
  <si>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</si>
  <si>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</si>
  <si>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</si>
  <si>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</si>
  <si>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</si>
  <si>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</si>
  <si>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</si>
  <si>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</si>
  <si>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</si>
  <si>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</si>
  <si>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</si>
  <si>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</si>
  <si>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</si>
  <si>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</si>
  <si>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</si>
  <si>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</si>
  <si>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</si>
  <si>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</si>
  <si>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</si>
  <si>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</si>
  <si>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</si>
  <si>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</si>
  <si>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</si>
  <si>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</si>
  <si>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</si>
  <si>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</si>
  <si>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</si>
  <si>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</si>
  <si>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</si>
  <si>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</si>
  <si>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</si>
  <si>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</si>
  <si>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</si>
  <si>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</si>
  <si>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</si>
  <si>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</si>
  <si>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</si>
  <si>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</si>
  <si>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</si>
  <si>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</si>
  <si>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</si>
  <si>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</si>
  <si>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</si>
  <si>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</si>
  <si>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</si>
  <si>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</si>
  <si>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</si>
  <si>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</si>
  <si>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</si>
  <si>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</si>
  <si>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</si>
  <si>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</si>
  <si>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</si>
  <si>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</si>
  <si>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</si>
  <si>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</si>
  <si>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</si>
  <si>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</si>
  <si>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</si>
  <si>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</si>
  <si>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</si>
  <si>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</si>
  <si>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</si>
  <si>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</si>
  <si>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</si>
  <si>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</si>
  <si>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</si>
  <si>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</si>
  <si>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</si>
  <si>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</si>
  <si>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</si>
  <si>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</si>
  <si>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</si>
  <si>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</si>
  <si>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</si>
  <si>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</si>
  <si>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</si>
  <si>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</si>
  <si>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</si>
  <si>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</si>
  <si>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</si>
  <si>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</si>
  <si>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</si>
  <si>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</si>
  <si>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</si>
  <si>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</si>
  <si>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</si>
  <si>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</si>
  <si>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</si>
  <si>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</si>
  <si>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</si>
  <si>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</si>
  <si>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</si>
  <si>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</si>
  <si>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</si>
  <si>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</si>
  <si>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</si>
  <si>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</si>
  <si>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</si>
  <si>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</si>
  <si>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</si>
  <si>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</si>
  <si>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</si>
  <si>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</si>
  <si>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</si>
  <si>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</si>
  <si>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</si>
  <si>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</si>
  <si>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</si>
  <si>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</si>
  <si>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</si>
  <si>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</si>
  <si>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</si>
  <si>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</si>
  <si>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</si>
  <si>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</si>
  <si>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</si>
  <si>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</si>
  <si>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</si>
  <si>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</si>
  <si>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</si>
  <si>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</si>
  <si>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</si>
  <si>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</si>
  <si>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</si>
  <si>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</si>
  <si>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</si>
  <si>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</si>
  <si>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</si>
  <si>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</si>
  <si>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</si>
  <si>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</si>
  <si>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</si>
  <si>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</si>
  <si>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</si>
  <si>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</si>
  <si>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</si>
  <si>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</si>
  <si>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</si>
  <si>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</si>
  <si>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</si>
  <si>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</si>
  <si>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</si>
  <si>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</si>
  <si>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</si>
  <si>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</si>
  <si>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</si>
  <si>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</si>
  <si>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</si>
  <si>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</si>
  <si>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</si>
  <si>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</si>
  <si>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</si>
  <si>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</si>
  <si>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</si>
  <si>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</si>
  <si>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</si>
  <si>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</si>
  <si>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</si>
  <si>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</si>
  <si>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</si>
  <si>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</si>
  <si>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</si>
  <si>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</si>
  <si>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</si>
  <si>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</si>
  <si>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</si>
  <si>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</si>
  <si>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</si>
  <si>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</si>
  <si>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</si>
  <si>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</si>
  <si>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</si>
  <si>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</si>
  <si>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</si>
  <si>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</si>
  <si>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</si>
  <si>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</si>
  <si>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</si>
  <si>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</si>
  <si>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</si>
  <si>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</si>
  <si>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</si>
  <si>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</si>
  <si>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</si>
  <si>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</si>
  <si>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</si>
  <si>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</si>
  <si>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</si>
  <si>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</si>
  <si>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</si>
  <si>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</si>
  <si>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</si>
  <si>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</si>
  <si>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</si>
  <si>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</si>
  <si>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</si>
  <si>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</si>
  <si>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</si>
  <si>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</si>
  <si>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</si>
  <si>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</si>
  <si>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</si>
  <si>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</si>
  <si>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</si>
  <si>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</si>
  <si>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</si>
  <si>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</si>
  <si>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</si>
  <si>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</si>
  <si>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</si>
  <si>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</si>
  <si>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</si>
  <si>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</si>
  <si>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</si>
  <si>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</si>
  <si>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</si>
  <si>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</si>
  <si>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</si>
  <si>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</si>
  <si>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</si>
  <si>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</si>
  <si>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</si>
  <si>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</si>
  <si>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</si>
  <si>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</si>
  <si>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</si>
  <si>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</si>
  <si>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</si>
  <si>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</si>
  <si>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</si>
  <si>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</si>
  <si>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</si>
  <si>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</si>
  <si>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</si>
  <si>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</si>
  <si>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</si>
  <si>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</si>
  <si>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</si>
  <si>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</si>
  <si>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</si>
  <si>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</si>
  <si>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</si>
  <si>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</si>
  <si>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</si>
  <si>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</si>
  <si>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</si>
  <si>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</si>
  <si>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</si>
  <si>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</si>
  <si>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</si>
  <si>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</si>
  <si>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</si>
  <si>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</si>
  <si>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</si>
  <si>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</si>
  <si>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</si>
  <si>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</si>
  <si>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</si>
  <si>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</si>
  <si>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</si>
  <si>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</si>
  <si>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</si>
  <si>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</si>
  <si>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</si>
  <si>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</si>
  <si>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</si>
  <si>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</si>
  <si>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</si>
  <si>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</si>
  <si>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</si>
  <si>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</si>
  <si>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</si>
  <si>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</si>
  <si>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</si>
  <si>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</si>
  <si>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</si>
  <si>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</si>
  <si>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</si>
  <si>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</si>
  <si>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</si>
  <si>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</si>
  <si>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</si>
  <si>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</si>
  <si>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</si>
  <si>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</si>
  <si>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</si>
  <si>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</si>
  <si>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</si>
  <si>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</si>
  <si>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</si>
  <si>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</si>
  <si>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</si>
  <si>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</si>
  <si>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</si>
  <si>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</si>
  <si>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</si>
  <si>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</si>
  <si>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</si>
  <si>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</si>
  <si>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</si>
  <si>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</si>
  <si>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</si>
  <si>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</si>
  <si>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</si>
  <si>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</si>
  <si>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</si>
  <si>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</si>
  <si>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</si>
  <si>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</si>
  <si>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</si>
  <si>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</si>
  <si>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</si>
  <si>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</si>
  <si>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</si>
  <si>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</si>
  <si>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</si>
  <si>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</si>
  <si>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</si>
  <si>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</si>
  <si>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</si>
  <si>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</si>
  <si>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</si>
  <si>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</si>
  <si>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</si>
  <si>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</si>
  <si>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</si>
  <si>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</si>
  <si>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</si>
  <si>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</si>
  <si>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</si>
  <si>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</si>
  <si>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</si>
  <si>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</si>
  <si>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</si>
  <si>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</si>
  <si>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</si>
  <si>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</si>
  <si>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</si>
  <si>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</si>
  <si>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</si>
  <si>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</si>
  <si>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</si>
  <si>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</si>
  <si>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</si>
  <si>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</si>
  <si>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</si>
  <si>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</si>
  <si>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</si>
  <si>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</si>
  <si>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</si>
  <si>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</si>
  <si>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</si>
  <si>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</si>
  <si>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</si>
  <si>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</si>
  <si>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</si>
  <si>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</si>
  <si>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</si>
  <si>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</si>
  <si>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</si>
  <si>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</si>
  <si>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</si>
  <si>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</si>
  <si>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</si>
  <si>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</si>
  <si>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</si>
  <si>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</si>
  <si>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</si>
  <si>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</si>
  <si>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</si>
  <si>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</si>
  <si>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</si>
  <si>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</si>
  <si>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</si>
  <si>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</si>
  <si>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</si>
  <si>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</si>
  <si>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</si>
  <si>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</si>
  <si>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</si>
  <si>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</si>
  <si>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</si>
  <si>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</si>
  <si>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</si>
  <si>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</si>
  <si>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</si>
  <si>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</si>
  <si>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</si>
  <si>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</si>
  <si>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</si>
  <si>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</si>
  <si>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</si>
  <si>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</si>
  <si>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</si>
  <si>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</si>
  <si>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</si>
  <si>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</si>
  <si>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</si>
  <si>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</si>
  <si>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</si>
  <si>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</si>
  <si>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</si>
  <si>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</si>
  <si>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</si>
  <si>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</si>
  <si>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</si>
  <si>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</si>
  <si>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</si>
  <si>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</si>
  <si>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</si>
  <si>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</si>
  <si>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</si>
  <si>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</si>
  <si>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</si>
  <si>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</si>
  <si>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</si>
  <si>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</si>
  <si>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</si>
  <si>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</si>
  <si>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</si>
  <si>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</si>
  <si>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</si>
  <si>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</si>
  <si>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</si>
  <si>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</si>
  <si>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</si>
  <si>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</si>
  <si>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</si>
  <si>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</si>
  <si>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</si>
  <si>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</si>
  <si>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</si>
  <si>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</si>
  <si>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</si>
  <si>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</si>
  <si>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</si>
  <si>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</si>
  <si>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</si>
  <si>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</si>
  <si>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</si>
  <si>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</si>
  <si>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</si>
  <si>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</si>
  <si>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</si>
  <si>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</si>
  <si>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</si>
  <si>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</si>
  <si>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</si>
  <si>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</si>
  <si>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</si>
  <si>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</si>
  <si>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</si>
  <si>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</si>
  <si>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</si>
  <si>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</si>
  <si>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</si>
  <si>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</si>
  <si>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</si>
  <si>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</si>
  <si>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</si>
  <si>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</si>
  <si>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</si>
  <si>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</si>
  <si>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</si>
  <si>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</si>
  <si>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</si>
  <si>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</si>
  <si>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</si>
  <si>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</si>
  <si>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</si>
  <si>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</si>
  <si>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</si>
  <si>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</si>
  <si>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</si>
  <si>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</si>
  <si>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</si>
  <si>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</si>
  <si>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</si>
  <si>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</si>
  <si>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</si>
  <si>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</si>
  <si>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</si>
  <si>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</si>
  <si>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</si>
  <si>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</si>
  <si>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</si>
  <si>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</si>
  <si>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</si>
  <si>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</si>
  <si>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</si>
  <si>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</si>
  <si>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</si>
  <si>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</si>
  <si>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</si>
  <si>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</si>
  <si>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</si>
  <si>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</si>
  <si>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</si>
  <si>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</si>
  <si>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</si>
  <si>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</si>
  <si>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</si>
  <si>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</si>
  <si>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</si>
  <si>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</si>
  <si>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</si>
  <si>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</si>
  <si>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</si>
  <si>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</si>
  <si>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</si>
  <si>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</si>
  <si>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</si>
  <si>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</si>
  <si>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</si>
  <si>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</si>
  <si>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</si>
  <si>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</si>
  <si>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</si>
  <si>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</si>
  <si>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</si>
  <si>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</si>
  <si>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</si>
  <si>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</si>
  <si>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</si>
  <si>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</si>
  <si>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</si>
  <si>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</si>
  <si>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</si>
  <si>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</si>
  <si>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</si>
  <si>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</si>
  <si>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</si>
  <si>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</si>
  <si>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</si>
  <si>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</si>
  <si>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</si>
  <si>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</si>
  <si>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</si>
  <si>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</si>
  <si>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</si>
  <si>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</si>
  <si>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</si>
  <si>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</si>
  <si>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</si>
  <si>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</si>
  <si>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</si>
  <si>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</si>
  <si>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</si>
  <si>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</si>
  <si>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</si>
  <si>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</si>
  <si>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</si>
  <si>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</si>
  <si>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</si>
  <si>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</si>
  <si>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</si>
  <si>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</si>
  <si>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</si>
  <si>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</si>
  <si>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</si>
  <si>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</si>
  <si>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</si>
  <si>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</si>
  <si>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</si>
  <si>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</si>
  <si>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</si>
  <si>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</si>
  <si>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</si>
  <si>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</si>
  <si>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</si>
  <si>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</si>
  <si>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</si>
  <si>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</si>
  <si>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</si>
  <si>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</si>
  <si>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</si>
  <si>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</si>
  <si>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</si>
  <si>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</si>
  <si>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</si>
  <si>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</si>
  <si>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</si>
  <si>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</si>
  <si>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</si>
  <si>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</si>
  <si>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</si>
  <si>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</si>
  <si>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</si>
  <si>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</si>
  <si>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</si>
  <si>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</si>
  <si>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</si>
  <si>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</si>
  <si>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</si>
  <si>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</si>
  <si>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</si>
  <si>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</si>
  <si>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</si>
  <si>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</si>
  <si>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</si>
  <si>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</si>
  <si>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</si>
  <si>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</si>
  <si>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</si>
  <si>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</si>
  <si>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</si>
  <si>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</si>
  <si>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</si>
  <si>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</si>
  <si>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</si>
  <si>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</si>
  <si>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</si>
  <si>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</si>
  <si>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</si>
  <si>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</si>
  <si>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</si>
  <si>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</si>
  <si>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</si>
  <si>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</si>
  <si>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</si>
  <si>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</si>
  <si>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</si>
  <si>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</si>
  <si>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</si>
  <si>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</si>
  <si>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</si>
  <si>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</si>
  <si>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</si>
  <si>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</si>
  <si>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</si>
  <si>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</si>
  <si>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</si>
  <si>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</si>
  <si>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</si>
  <si>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</si>
  <si>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</si>
  <si>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</si>
  <si>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</si>
  <si>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</si>
  <si>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</si>
  <si>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</si>
  <si>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</si>
  <si>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</si>
  <si>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</si>
  <si>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</si>
  <si>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</si>
  <si>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</si>
  <si>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</si>
  <si>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</si>
  <si>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</si>
  <si>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</si>
  <si>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</si>
  <si>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</si>
  <si>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</si>
  <si>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</si>
  <si>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</si>
  <si>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</si>
  <si>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</si>
  <si>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</si>
  <si>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</si>
  <si>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</si>
  <si>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</si>
  <si>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</si>
  <si>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</si>
  <si>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</si>
  <si>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</si>
  <si>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</si>
  <si>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</si>
  <si>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</si>
  <si>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</si>
  <si>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</si>
  <si>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</si>
  <si>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</si>
  <si>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</si>
  <si>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</si>
  <si>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</si>
  <si>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</si>
  <si>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</si>
  <si>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</si>
  <si>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</si>
  <si>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</si>
  <si>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</si>
  <si>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</si>
  <si>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</si>
  <si>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</si>
  <si>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</si>
  <si>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</si>
  <si>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</si>
  <si>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</si>
  <si>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</si>
  <si>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</si>
  <si>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</si>
  <si>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</si>
  <si>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</si>
  <si>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</si>
  <si>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</si>
  <si>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</si>
  <si>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</si>
  <si>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</si>
  <si>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</si>
  <si>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</si>
  <si>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</si>
  <si>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</si>
  <si>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</si>
  <si>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</si>
  <si>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</si>
  <si>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</si>
  <si>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</si>
  <si>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</si>
  <si>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</si>
  <si>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</si>
  <si>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</si>
  <si>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</si>
  <si>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</si>
  <si>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</si>
  <si>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</si>
  <si>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</si>
  <si>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</si>
  <si>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</si>
  <si>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</si>
  <si>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</si>
  <si>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</si>
  <si>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</si>
  <si>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</si>
  <si>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</si>
  <si>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</si>
  <si>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</si>
  <si>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</si>
  <si>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</si>
  <si>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</si>
  <si>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</si>
  <si>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</si>
  <si>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</si>
  <si>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</si>
  <si>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</si>
  <si>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</si>
  <si>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</si>
  <si>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</si>
  <si>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</si>
  <si>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</si>
  <si>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</si>
  <si>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</si>
  <si>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</si>
  <si>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</si>
  <si>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</si>
  <si>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</si>
  <si>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</si>
  <si>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</si>
  <si>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</si>
  <si>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</si>
  <si>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</si>
  <si>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</si>
  <si>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</si>
  <si>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</si>
  <si>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</si>
  <si>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</si>
  <si>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</si>
  <si>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</si>
  <si>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</si>
  <si>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</si>
  <si>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</si>
  <si>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</si>
  <si>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</si>
  <si>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</si>
  <si>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</si>
  <si>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</si>
  <si>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</si>
  <si>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</si>
  <si>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</si>
  <si>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</si>
  <si>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</si>
  <si>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</si>
  <si>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</si>
  <si>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</si>
  <si>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</si>
  <si>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</si>
  <si>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</si>
  <si>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</si>
  <si>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</si>
  <si>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</si>
  <si>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</si>
  <si>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</si>
  <si>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</si>
  <si>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</si>
  <si>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</si>
  <si>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</si>
  <si>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</si>
  <si>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</si>
  <si>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</si>
  <si>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</si>
  <si>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</si>
  <si>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</si>
  <si>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</si>
  <si>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</si>
  <si>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</si>
  <si>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</si>
  <si>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</si>
  <si>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</si>
  <si>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</si>
  <si>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</si>
  <si>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</si>
  <si>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</si>
  <si>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</si>
  <si>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</si>
  <si>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</si>
  <si>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</si>
  <si>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</si>
  <si>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</si>
  <si>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</si>
  <si>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</si>
  <si>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</si>
  <si>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</si>
  <si>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</si>
  <si>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</si>
  <si>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</si>
  <si>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</si>
  <si>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</si>
  <si>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</si>
  <si>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</si>
  <si>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</si>
  <si>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</si>
  <si>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</si>
  <si>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</si>
  <si>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</si>
  <si>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</si>
  <si>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</si>
  <si>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</si>
  <si>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</si>
  <si>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</si>
  <si>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</si>
  <si>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</si>
  <si>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</si>
  <si>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</si>
  <si>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</si>
  <si>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</si>
  <si>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</si>
  <si>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</si>
  <si>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</si>
  <si>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</si>
  <si>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</si>
  <si>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</si>
  <si>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</si>
  <si>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</si>
  <si>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</si>
  <si>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</si>
  <si>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</si>
  <si>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</si>
  <si>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</si>
  <si>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</si>
  <si>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</si>
  <si>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</si>
  <si>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</si>
  <si>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</si>
  <si>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</si>
  <si>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</si>
  <si>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</si>
  <si>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</si>
  <si>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</si>
  <si>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</si>
  <si>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</si>
  <si>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</si>
  <si>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</si>
  <si>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</si>
  <si>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</si>
  <si>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</si>
  <si>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</si>
  <si>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</si>
  <si>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</si>
  <si>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</si>
  <si>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</si>
  <si>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</si>
  <si>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</si>
  <si>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</si>
  <si>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</si>
  <si>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</si>
  <si>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</si>
  <si>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</si>
  <si>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</si>
  <si>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</si>
  <si>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</si>
  <si>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</si>
  <si>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</si>
  <si>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</si>
  <si>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</si>
  <si>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</si>
  <si>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</si>
  <si>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</si>
  <si>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</si>
  <si>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</si>
  <si>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</si>
  <si>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</si>
  <si>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</si>
  <si>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</si>
  <si>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</si>
  <si>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</si>
  <si>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</si>
  <si>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</si>
  <si>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</si>
  <si>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</si>
  <si>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</si>
  <si>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</si>
  <si>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</si>
  <si>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</si>
  <si>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</si>
  <si>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</si>
  <si>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</si>
  <si>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</si>
  <si>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</si>
  <si>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</si>
  <si>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</si>
  <si>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</si>
  <si>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</si>
  <si>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</si>
  <si>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</si>
  <si>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</si>
  <si>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</si>
  <si>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</si>
  <si>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</si>
  <si>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</si>
  <si>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</si>
  <si>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</si>
  <si>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</si>
  <si>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</si>
  <si>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</si>
  <si>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</si>
  <si>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</si>
  <si>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</si>
  <si>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</si>
  <si>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</si>
  <si>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</si>
  <si>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</si>
  <si>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</si>
  <si>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</si>
  <si>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</si>
  <si>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</si>
  <si>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</si>
  <si>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</si>
  <si>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</si>
  <si>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</si>
  <si>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</si>
  <si>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</si>
  <si>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</si>
  <si>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</si>
  <si>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</si>
  <si>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</si>
  <si>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</si>
  <si>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</si>
  <si>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</si>
  <si>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</si>
  <si>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</si>
  <si>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</si>
  <si>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</si>
  <si>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</si>
  <si>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</si>
  <si>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</si>
  <si>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</si>
  <si>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</si>
  <si>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</si>
  <si>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</si>
  <si>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</si>
  <si>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</si>
  <si>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</si>
  <si>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</si>
  <si>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</si>
  <si>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</si>
  <si>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</si>
  <si>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</si>
  <si>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</si>
  <si>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</si>
  <si>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</si>
  <si>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</si>
  <si>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</si>
  <si>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</si>
  <si>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</si>
  <si>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</si>
  <si>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</si>
  <si>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</si>
  <si>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</si>
  <si>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</si>
  <si>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</si>
  <si>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</si>
  <si>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</si>
  <si>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</si>
  <si>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</si>
  <si>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</si>
  <si>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</si>
  <si>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</si>
  <si>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</si>
  <si>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</si>
  <si>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</si>
  <si>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</si>
  <si>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</si>
  <si>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</si>
  <si>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</si>
  <si>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</si>
  <si>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</si>
  <si>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</si>
  <si>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</si>
  <si>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</si>
  <si>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</si>
  <si>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</si>
  <si>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</si>
  <si>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</si>
  <si>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</si>
  <si>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</si>
  <si>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</si>
  <si>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</si>
  <si>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</si>
  <si>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</si>
  <si>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</si>
  <si>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</si>
  <si>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</si>
  <si>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</si>
  <si>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</si>
  <si>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</si>
  <si>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</si>
  <si>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</si>
  <si>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</si>
  <si>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</si>
  <si>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</si>
  <si>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</si>
  <si>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</si>
  <si>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</si>
  <si>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</si>
  <si>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</si>
  <si>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</si>
  <si>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</si>
  <si>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</si>
  <si>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</si>
  <si>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</si>
  <si>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</si>
  <si>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</si>
  <si>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</si>
  <si>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</si>
  <si>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</si>
  <si>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</si>
  <si>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</si>
  <si>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</si>
  <si>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</si>
  <si>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</si>
  <si>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</si>
  <si>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</si>
  <si>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</si>
  <si>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</si>
  <si>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</si>
  <si>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</si>
  <si>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</si>
  <si>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</si>
  <si>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</si>
  <si>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</si>
  <si>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</si>
  <si>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</si>
  <si>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</si>
  <si>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</si>
  <si>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</si>
  <si>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</si>
  <si>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</si>
  <si>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</si>
  <si>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</si>
  <si>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</si>
  <si>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</si>
  <si>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</si>
  <si>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</si>
  <si>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</si>
  <si>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</si>
  <si>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</si>
  <si>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</si>
  <si>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</si>
  <si>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</si>
  <si>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</si>
  <si>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</si>
  <si>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</si>
  <si>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</si>
  <si>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</si>
  <si>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</si>
  <si>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</si>
  <si>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</si>
  <si>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</si>
  <si>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</si>
  <si>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</si>
  <si>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</si>
  <si>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</si>
  <si>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</si>
  <si>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</si>
  <si>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</si>
  <si>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</si>
  <si>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</si>
  <si>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</si>
  <si>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</si>
  <si>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</si>
  <si>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</si>
  <si>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</si>
  <si>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</si>
  <si>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</si>
  <si>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</si>
  <si>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</si>
  <si>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</si>
  <si>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</si>
  <si>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</si>
  <si>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</si>
  <si>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</si>
  <si>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</si>
  <si>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</si>
  <si>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</si>
  <si>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</si>
  <si>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</si>
  <si>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</si>
  <si>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</si>
  <si>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</si>
  <si>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</si>
  <si>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</si>
  <si>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</si>
  <si>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</si>
  <si>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</si>
  <si>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</si>
  <si>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</si>
  <si>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</si>
  <si>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</si>
  <si>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</si>
  <si>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</si>
  <si>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</si>
  <si>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</si>
  <si>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</si>
  <si>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</si>
  <si>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</si>
  <si>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</si>
  <si>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</si>
  <si>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</si>
  <si>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</si>
  <si>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</si>
  <si>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</si>
  <si>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</si>
  <si>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</si>
  <si>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</si>
  <si>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</si>
  <si>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</si>
  <si>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</si>
  <si>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</si>
  <si>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</si>
  <si>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</si>
  <si>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</si>
  <si>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</si>
  <si>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</si>
  <si>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</si>
  <si>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</si>
  <si>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</si>
  <si>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</si>
  <si>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</si>
  <si>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</si>
  <si>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</si>
  <si>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</si>
  <si>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</si>
  <si>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</si>
  <si>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</si>
  <si>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</si>
  <si>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</si>
  <si>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</si>
  <si>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</si>
  <si>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</si>
  <si>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</si>
  <si>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</si>
  <si>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</si>
  <si>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</si>
  <si>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</si>
  <si>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</si>
  <si>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</si>
  <si>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</si>
  <si>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</si>
  <si>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</si>
  <si>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</si>
  <si>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</si>
  <si>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</si>
  <si>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</si>
  <si>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</si>
  <si>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</si>
  <si>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</si>
  <si>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</si>
  <si>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</si>
  <si>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</si>
  <si>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</si>
  <si>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</si>
  <si>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</si>
  <si>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</si>
  <si>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</si>
  <si>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</si>
  <si>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</si>
  <si>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</si>
  <si>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</si>
  <si>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</si>
  <si>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</si>
  <si>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</si>
  <si>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</si>
  <si>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</si>
  <si>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</si>
  <si>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</si>
  <si>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</si>
  <si>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</si>
  <si>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</si>
  <si>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</si>
  <si>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</si>
  <si>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</si>
  <si>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</si>
  <si>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</si>
  <si>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</si>
  <si>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</si>
  <si>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</si>
  <si>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</si>
  <si>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</si>
  <si>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</si>
  <si>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</si>
  <si>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</si>
  <si>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</si>
  <si>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</si>
  <si>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</si>
  <si>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</si>
  <si>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</si>
  <si>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</si>
  <si>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</si>
  <si>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</si>
  <si>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</si>
  <si>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</si>
  <si>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</si>
  <si>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</si>
  <si>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</si>
  <si>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</si>
  <si>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</si>
  <si>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</si>
  <si>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</si>
  <si>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</si>
  <si>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</si>
  <si>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</si>
  <si>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</si>
  <si>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</si>
  <si>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</si>
  <si>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</si>
  <si>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</si>
  <si>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</si>
  <si>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</si>
  <si>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</si>
  <si>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</si>
  <si>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</si>
  <si>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</si>
  <si>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</si>
  <si>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</si>
  <si>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</si>
  <si>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</si>
  <si>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</si>
  <si>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</si>
  <si>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</si>
  <si>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</si>
  <si>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</si>
  <si>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</si>
  <si>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</si>
  <si>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</si>
  <si>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</si>
  <si>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</si>
  <si>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</si>
  <si>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</si>
  <si>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</si>
  <si>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</si>
  <si>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</si>
  <si>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</si>
  <si>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</si>
  <si>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</si>
  <si>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</si>
  <si>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</si>
  <si>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</si>
  <si>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</si>
  <si>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</si>
  <si>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</si>
  <si>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</si>
  <si>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</si>
  <si>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</si>
  <si>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</si>
  <si>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</si>
  <si>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</si>
  <si>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</si>
  <si>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</si>
  <si>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</si>
  <si>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</si>
  <si>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</si>
  <si>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</si>
  <si>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</si>
  <si>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</si>
  <si>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</si>
  <si>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</si>
  <si>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</si>
  <si>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</si>
  <si>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</si>
  <si>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</si>
  <si>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</si>
  <si>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</si>
  <si>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</si>
  <si>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</si>
  <si>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</si>
  <si>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</si>
  <si>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</si>
  <si>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</si>
  <si>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</si>
  <si>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</si>
  <si>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</si>
  <si>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</si>
  <si>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</si>
  <si>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</si>
  <si>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</si>
  <si>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</si>
  <si>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</si>
  <si>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</si>
  <si>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</si>
  <si>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</si>
  <si>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</si>
  <si>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</si>
  <si>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</si>
  <si>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</si>
  <si>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</si>
  <si>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</si>
  <si>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</si>
  <si>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</si>
  <si>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</si>
  <si>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</si>
  <si>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</si>
  <si>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</si>
  <si>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</si>
  <si>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</si>
  <si>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</si>
  <si>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</si>
  <si>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</si>
  <si>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</si>
  <si>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</si>
  <si>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</si>
  <si>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</si>
  <si>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</si>
  <si>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</si>
  <si>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</si>
  <si>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</si>
  <si>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</si>
  <si>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</si>
  <si>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</si>
  <si>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</si>
  <si>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</si>
  <si>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</si>
  <si>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</si>
  <si>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</si>
  <si>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</si>
  <si>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</si>
  <si>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</si>
  <si>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</si>
  <si>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</si>
  <si>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</si>
  <si>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</si>
  <si>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</si>
  <si>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</si>
  <si>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</si>
  <si>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</si>
  <si>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</si>
  <si>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</si>
  <si>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</si>
  <si>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</si>
  <si>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</si>
  <si>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</si>
  <si>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</si>
  <si>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</si>
  <si>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</si>
  <si>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</si>
  <si>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</si>
  <si>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</si>
  <si>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</si>
  <si>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</si>
  <si>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</si>
  <si>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</si>
  <si>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</si>
  <si>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</si>
  <si>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</si>
  <si>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</si>
  <si>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</si>
  <si>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</si>
  <si>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</si>
  <si>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</si>
  <si>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</si>
  <si>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</si>
  <si>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</si>
  <si>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</si>
  <si>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</si>
  <si>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</si>
  <si>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</si>
  <si>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</si>
  <si>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</si>
  <si>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</si>
  <si>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</si>
  <si>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</si>
  <si>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</si>
  <si>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</si>
  <si>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</si>
  <si>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</si>
  <si>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</si>
  <si>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</si>
  <si>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</si>
  <si>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</si>
  <si>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</si>
  <si>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</si>
  <si>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</si>
  <si>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</si>
  <si>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</si>
  <si>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</si>
  <si>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</si>
  <si>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</si>
  <si>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</si>
  <si>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</si>
  <si>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</si>
  <si>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</si>
  <si>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</si>
  <si>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</si>
  <si>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</si>
  <si>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</si>
  <si>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</si>
  <si>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</si>
  <si>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</si>
  <si>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</si>
  <si>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</si>
  <si>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</si>
  <si>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</si>
  <si>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</si>
  <si>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</si>
  <si>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</si>
  <si>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</si>
  <si>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</si>
  <si>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</si>
  <si>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</si>
  <si>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</si>
  <si>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</si>
  <si>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</si>
  <si>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</si>
  <si>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</si>
  <si>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</si>
  <si>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</si>
  <si>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</si>
  <si>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</si>
  <si>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</si>
  <si>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</si>
  <si>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</si>
  <si>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</si>
  <si>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</si>
  <si>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</si>
  <si>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</si>
  <si>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</si>
  <si>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</si>
  <si>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</si>
  <si>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</si>
  <si>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</si>
  <si>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</si>
  <si>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</si>
  <si>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</si>
  <si>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</si>
  <si>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</si>
  <si>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</si>
  <si>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</si>
  <si>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</si>
  <si>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</si>
  <si>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</si>
  <si>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</si>
  <si>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</si>
  <si>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</si>
  <si>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</si>
  <si>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</si>
  <si>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</si>
  <si>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</si>
  <si>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</si>
  <si>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</si>
  <si>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</si>
  <si>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</si>
  <si>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</si>
  <si>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</si>
  <si>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</si>
  <si>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</si>
  <si>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</si>
  <si>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</si>
  <si>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</si>
  <si>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</si>
  <si>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</si>
  <si>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</si>
  <si>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</si>
  <si>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</si>
  <si>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</si>
  <si>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</si>
  <si>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</si>
  <si>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</si>
  <si>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</si>
  <si>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</si>
  <si>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</si>
  <si>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</si>
  <si>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</si>
  <si>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</si>
  <si>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</si>
  <si>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</si>
  <si>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</si>
  <si>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</si>
  <si>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</si>
  <si>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</si>
  <si>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</si>
  <si>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</si>
  <si>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</si>
  <si>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</si>
  <si>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</si>
  <si>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</si>
  <si>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</si>
  <si>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</si>
  <si>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</si>
  <si>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</si>
  <si>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</si>
  <si>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</si>
  <si>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</si>
  <si>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</si>
  <si>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</si>
  <si>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</si>
  <si>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</si>
  <si>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</si>
  <si>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</si>
  <si>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</si>
  <si>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</si>
  <si>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</si>
  <si>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</si>
  <si>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</si>
  <si>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</si>
  <si>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</si>
  <si>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</si>
  <si>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</si>
  <si>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</si>
  <si>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</si>
  <si>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</si>
  <si>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</si>
  <si>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</si>
  <si>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</si>
  <si>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</si>
  <si>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</si>
  <si>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</si>
  <si>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</si>
  <si>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</si>
  <si>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</si>
  <si>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</si>
  <si>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</si>
  <si>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</si>
  <si>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</si>
  <si>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</si>
  <si>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</si>
  <si>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</si>
  <si>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</si>
  <si>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</si>
  <si>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</si>
  <si>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</si>
  <si>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</si>
  <si>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</si>
  <si>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</si>
  <si>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</si>
  <si>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</si>
  <si>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</si>
  <si>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</si>
  <si>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</si>
  <si>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</si>
  <si>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</si>
  <si>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</si>
  <si>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</si>
  <si>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</si>
  <si>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</si>
  <si>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</si>
  <si>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</si>
  <si>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</si>
  <si>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</si>
  <si>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</si>
  <si>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</si>
  <si>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</si>
  <si>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</si>
  <si>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</si>
  <si>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</si>
  <si>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</si>
  <si>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</si>
  <si>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</si>
  <si>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</si>
  <si>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</si>
  <si>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</si>
  <si>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</si>
  <si>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</si>
  <si>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</si>
  <si>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</si>
  <si>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</si>
  <si>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</si>
  <si>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</si>
  <si>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</si>
  <si>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</si>
  <si>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</si>
  <si>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</si>
  <si>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</si>
  <si>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</si>
  <si>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</si>
  <si>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</si>
  <si>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</si>
  <si>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</si>
  <si>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</si>
  <si>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</si>
  <si>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</si>
  <si>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</si>
  <si>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</si>
  <si>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</si>
  <si>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</si>
  <si>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</si>
  <si>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</si>
  <si>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</si>
  <si>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</si>
  <si>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</si>
  <si>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</si>
  <si>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</si>
  <si>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</si>
  <si>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</si>
  <si>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</si>
  <si>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</si>
  <si>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</si>
  <si>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</si>
  <si>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</si>
  <si>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</si>
  <si>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</si>
  <si>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</si>
  <si>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</si>
  <si>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</si>
  <si>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</si>
  <si>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</si>
  <si>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</si>
  <si>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</si>
  <si>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</si>
  <si>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</si>
  <si>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</si>
  <si>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</si>
  <si>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</si>
  <si>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</si>
  <si>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</si>
  <si>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</si>
  <si>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</si>
  <si>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</si>
  <si>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</si>
  <si>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</si>
  <si>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</si>
  <si>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</si>
  <si>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</si>
  <si>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</si>
  <si>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</si>
  <si>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</si>
  <si>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</si>
  <si>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</si>
  <si>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</si>
  <si>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</si>
  <si>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</si>
  <si>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</si>
  <si>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</si>
  <si>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</si>
  <si>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</si>
  <si>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</si>
  <si>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</si>
  <si>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</si>
  <si>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</si>
  <si>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</si>
  <si>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</si>
  <si>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</si>
  <si>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</si>
  <si>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</si>
  <si>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</si>
  <si>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</si>
  <si>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</si>
  <si>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</si>
  <si>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</si>
  <si>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</si>
  <si>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</si>
  <si>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</si>
  <si>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</si>
  <si>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</si>
  <si>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</si>
  <si>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</si>
  <si>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</si>
  <si>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</si>
  <si>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</si>
  <si>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</si>
  <si>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</si>
  <si>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</si>
  <si>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</si>
  <si>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</si>
  <si>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</si>
  <si>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</si>
  <si>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</si>
  <si>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</si>
  <si>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</si>
  <si>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</si>
  <si>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</si>
  <si>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</si>
  <si>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</si>
  <si>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</si>
  <si>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</si>
  <si>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</si>
  <si>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</si>
  <si>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</si>
  <si>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</si>
  <si>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</si>
  <si>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</si>
  <si>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</si>
  <si>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</si>
  <si>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</si>
  <si>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</si>
  <si>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</si>
  <si>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</si>
  <si>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</si>
  <si>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</si>
  <si>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</si>
  <si>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</si>
  <si>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</si>
  <si>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</si>
  <si>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</si>
  <si>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</si>
  <si>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</si>
  <si>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</si>
  <si>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</si>
  <si>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</si>
  <si>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</si>
  <si>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</si>
  <si>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</si>
  <si>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</si>
  <si>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</si>
  <si>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</si>
  <si>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</si>
  <si>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</si>
  <si>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</si>
  <si>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</si>
  <si>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</si>
  <si>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</si>
  <si>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</si>
  <si>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</si>
  <si>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</si>
  <si>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</si>
  <si>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</si>
  <si>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</si>
  <si>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</si>
  <si>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</si>
  <si>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</si>
  <si>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</si>
  <si>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</si>
  <si>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</si>
  <si>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</si>
  <si>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</si>
  <si>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</si>
  <si>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</si>
  <si>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</si>
  <si>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</si>
  <si>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</si>
  <si>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</si>
  <si>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</si>
  <si>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</si>
  <si>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</si>
  <si>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</si>
  <si>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</si>
  <si>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</si>
  <si>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</si>
  <si>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</si>
  <si>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</si>
  <si>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</si>
  <si>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</si>
  <si>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</si>
  <si>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</si>
  <si>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</si>
  <si>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</si>
  <si>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</si>
  <si>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</si>
  <si>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</si>
  <si>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</si>
  <si>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</si>
  <si>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</si>
  <si>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</si>
  <si>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</si>
  <si>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</si>
  <si>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</si>
  <si>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</si>
  <si>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</si>
  <si>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</si>
  <si>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</si>
  <si>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</si>
  <si>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</si>
  <si>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</si>
  <si>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</si>
  <si>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</si>
  <si>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</si>
  <si>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</si>
  <si>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</si>
  <si>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</si>
  <si>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</si>
  <si>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</si>
  <si>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</si>
  <si>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</si>
  <si>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</si>
  <si>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</si>
  <si>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</si>
  <si>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</si>
  <si>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</si>
  <si>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</si>
  <si>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</si>
  <si>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</si>
  <si>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</si>
  <si>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</si>
  <si>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</si>
  <si>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</si>
  <si>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</si>
  <si>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</si>
  <si>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</si>
  <si>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</si>
  <si>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</si>
  <si>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</si>
  <si>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</si>
  <si>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</si>
  <si>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</si>
  <si>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</si>
  <si>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</si>
  <si>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</si>
  <si>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</si>
  <si>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</si>
  <si>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</si>
  <si>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</si>
  <si>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</si>
  <si>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</si>
  <si>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</si>
  <si>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</si>
  <si>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</si>
  <si>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</si>
  <si>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</si>
  <si>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</si>
  <si>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</si>
  <si>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</si>
  <si>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</si>
  <si>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</si>
  <si>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</si>
  <si>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</si>
  <si>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</si>
  <si>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</si>
  <si>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</si>
  <si>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</si>
  <si>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</si>
  <si>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</si>
  <si>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</si>
  <si>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</si>
  <si>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</si>
  <si>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</si>
  <si>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</si>
  <si>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</si>
  <si>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</si>
  <si>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</si>
  <si>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</si>
  <si>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</si>
  <si>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</si>
  <si>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</si>
  <si>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</si>
  <si>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</si>
  <si>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</si>
  <si>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</si>
  <si>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</si>
  <si>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</si>
  <si>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</si>
  <si>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</si>
  <si>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</si>
  <si>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</si>
  <si>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</si>
  <si>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</si>
  <si>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</si>
  <si>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</si>
  <si>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</si>
  <si>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</si>
  <si>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</si>
  <si>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</si>
  <si>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</si>
  <si>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</si>
  <si>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</si>
  <si>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</si>
  <si>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</si>
  <si>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</si>
  <si>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</si>
  <si>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</si>
  <si>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</si>
  <si>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</si>
  <si>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</si>
  <si>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</si>
  <si>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</si>
  <si>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</si>
  <si>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</si>
  <si>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</si>
  <si>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</si>
  <si>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</si>
  <si>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</si>
  <si>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</si>
  <si>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</si>
  <si>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</si>
  <si>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</si>
  <si>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</si>
  <si>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</si>
  <si>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</si>
  <si>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</si>
  <si>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</si>
  <si>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</si>
  <si>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</si>
  <si>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</si>
  <si>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</si>
  <si>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</si>
  <si>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</si>
  <si>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</si>
  <si>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</si>
  <si>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</si>
  <si>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</si>
  <si>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</si>
  <si>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</si>
  <si>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</si>
  <si>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</si>
  <si>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</si>
  <si>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</si>
  <si>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</si>
  <si>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</si>
  <si>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</si>
  <si>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</si>
  <si>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</si>
  <si>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</si>
  <si>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</si>
  <si>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</si>
  <si>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</si>
  <si>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</si>
  <si>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</si>
  <si>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</si>
  <si>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</si>
  <si>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</si>
  <si>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</si>
  <si>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</si>
  <si>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</si>
  <si>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</si>
  <si>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</si>
  <si>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</si>
  <si>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</si>
  <si>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</si>
  <si>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</si>
  <si>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</si>
  <si>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</si>
  <si>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</si>
  <si>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</si>
  <si>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</si>
  <si>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</si>
  <si>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</si>
  <si>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</si>
  <si>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</si>
  <si>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</si>
  <si>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</si>
  <si>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</si>
  <si>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</si>
  <si>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</si>
  <si>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</si>
  <si>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</si>
  <si>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</si>
  <si>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</si>
  <si>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</si>
  <si>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</si>
  <si>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</si>
  <si>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</si>
  <si>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</si>
  <si>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</si>
  <si>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</si>
  <si>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</si>
  <si>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</si>
  <si>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</si>
  <si>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</si>
  <si>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</si>
  <si>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</si>
  <si>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</si>
  <si>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</si>
  <si>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</si>
  <si>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</si>
  <si>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</si>
  <si>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</si>
  <si>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</si>
  <si>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</si>
  <si>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</si>
  <si>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</si>
  <si>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</si>
  <si>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</si>
  <si>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</si>
  <si>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</si>
  <si>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</si>
  <si>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</si>
  <si>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</si>
  <si>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</si>
  <si>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</si>
  <si>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</si>
  <si>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</si>
  <si>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</si>
  <si>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</si>
  <si>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</si>
  <si>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</si>
  <si>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</si>
  <si>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</si>
  <si>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</si>
  <si>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</si>
  <si>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</si>
  <si>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</si>
  <si>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</si>
  <si>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</si>
  <si>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</si>
  <si>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</si>
  <si>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</si>
  <si>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</si>
  <si>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</si>
  <si>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</si>
  <si>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</si>
  <si>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</si>
  <si>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</si>
  <si>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</si>
  <si>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</si>
  <si>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</si>
  <si>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</si>
  <si>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</si>
  <si>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</si>
  <si>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</si>
  <si>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</si>
  <si>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</si>
  <si>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</si>
  <si>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</si>
  <si>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</si>
  <si>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</si>
  <si>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</si>
  <si>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</si>
  <si>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</si>
  <si>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</si>
  <si>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</si>
  <si>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</si>
  <si>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</si>
  <si>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</si>
  <si>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</si>
  <si>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</si>
  <si>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</si>
  <si>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</si>
  <si>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</si>
  <si>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</si>
  <si>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</si>
  <si>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</si>
  <si>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</si>
  <si>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</si>
  <si>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</si>
  <si>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</si>
  <si>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</si>
  <si>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</si>
  <si>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</si>
  <si>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</si>
  <si>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</si>
  <si>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</si>
  <si>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</si>
  <si>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</si>
  <si>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</si>
  <si>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</si>
  <si>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</si>
  <si>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</si>
  <si>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</si>
  <si>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</si>
  <si>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</si>
  <si>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</si>
  <si>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</si>
  <si>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</si>
  <si>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</si>
  <si>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</si>
  <si>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</si>
  <si>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</si>
  <si>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</si>
  <si>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</si>
  <si>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</si>
  <si>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</si>
  <si>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</si>
  <si>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</si>
  <si>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</si>
  <si>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</si>
  <si>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</si>
  <si>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</si>
  <si>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</si>
  <si>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</si>
  <si>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</si>
  <si>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</si>
  <si>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</si>
  <si>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</si>
  <si>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</si>
  <si>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</si>
  <si>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</si>
  <si>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</si>
  <si>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</si>
  <si>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</si>
  <si>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</si>
  <si>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</si>
  <si>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</si>
  <si>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</si>
  <si>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</si>
  <si>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</si>
  <si>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</si>
  <si>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</si>
  <si>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</si>
  <si>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</si>
  <si>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</si>
  <si>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</si>
  <si>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</si>
  <si>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</si>
  <si>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</si>
  <si>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</si>
  <si>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</si>
  <si>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</si>
  <si>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</si>
  <si>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</si>
  <si>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</si>
  <si>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</si>
  <si>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</si>
  <si>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</si>
  <si>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</si>
  <si>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</si>
  <si>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</si>
  <si>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</si>
  <si>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</si>
  <si>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</si>
  <si>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</si>
  <si>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</si>
  <si>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</si>
  <si>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</si>
  <si>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</si>
  <si>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</si>
  <si>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</si>
  <si>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</si>
  <si>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</si>
  <si>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</si>
  <si>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</si>
  <si>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</si>
  <si>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</si>
  <si>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</si>
  <si>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</si>
  <si>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</si>
  <si>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</si>
  <si>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</si>
  <si>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</si>
  <si>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</si>
  <si>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</si>
  <si>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</si>
  <si>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</si>
  <si>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</si>
  <si>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</si>
  <si>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</si>
  <si>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</si>
  <si>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</si>
  <si>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</si>
  <si>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</si>
  <si>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</si>
  <si>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</si>
  <si>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</si>
  <si>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</si>
  <si>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</si>
  <si>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</si>
  <si>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</si>
  <si>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</si>
  <si>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</si>
  <si>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</si>
  <si>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</si>
  <si>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</si>
  <si>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</si>
  <si>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</si>
  <si>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</si>
  <si>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</si>
  <si>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</si>
  <si>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</si>
  <si>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</si>
  <si>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</si>
  <si>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</si>
  <si>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</si>
  <si>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</si>
  <si>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</si>
  <si>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</si>
  <si>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</si>
  <si>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</si>
  <si>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</si>
  <si>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</si>
  <si>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</si>
  <si>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</si>
  <si>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</si>
  <si>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</si>
  <si>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</si>
  <si>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</si>
  <si>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</si>
  <si>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</si>
  <si>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</si>
  <si>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</si>
  <si>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</si>
  <si>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</si>
  <si>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</si>
  <si>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</si>
  <si>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</si>
  <si>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</si>
  <si>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</si>
  <si>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</si>
  <si>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</si>
  <si>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</si>
  <si>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</si>
  <si>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</si>
  <si>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</si>
  <si>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</si>
  <si>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</si>
  <si>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</si>
  <si>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</si>
  <si>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</si>
  <si>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</si>
  <si>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</si>
  <si>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</si>
  <si>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</si>
  <si>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</si>
  <si>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</si>
  <si>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</si>
  <si>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</si>
  <si>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</si>
  <si>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</si>
  <si>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</si>
  <si>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</si>
  <si>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</si>
  <si>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</si>
  <si>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</si>
  <si>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</si>
  <si>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</si>
  <si>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</si>
  <si>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</si>
  <si>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</si>
  <si>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</si>
  <si>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</si>
  <si>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</si>
  <si>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</si>
  <si>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</si>
  <si>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</si>
  <si>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</si>
  <si>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</si>
  <si>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</si>
  <si>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</si>
  <si>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</si>
  <si>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</si>
  <si>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</si>
  <si>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</si>
  <si>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</si>
  <si>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</si>
  <si>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</si>
  <si>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</si>
  <si>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</si>
  <si>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</si>
  <si>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</si>
  <si>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</si>
  <si>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</si>
  <si>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</si>
  <si>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</si>
  <si>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</si>
  <si>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</si>
  <si>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</si>
  <si>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</si>
  <si>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</si>
  <si>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</si>
  <si>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</si>
  <si>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</si>
  <si>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</si>
  <si>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</si>
  <si>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</si>
  <si>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</si>
  <si>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</si>
  <si>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</si>
  <si>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</si>
  <si>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</si>
  <si>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</si>
  <si>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</si>
  <si>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</si>
  <si>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</si>
  <si>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</si>
  <si>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</si>
  <si>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</si>
  <si>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</si>
  <si>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</si>
  <si>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</si>
  <si>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</si>
  <si>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</si>
  <si>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</si>
  <si>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</si>
  <si>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</si>
  <si>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</si>
  <si>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</si>
  <si>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</si>
  <si>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</si>
  <si>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</si>
  <si>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</si>
  <si>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</si>
  <si>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</si>
  <si>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</si>
  <si>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</si>
  <si>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</si>
  <si>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</si>
  <si>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</si>
  <si>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</si>
  <si>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</si>
  <si>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</si>
  <si>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</si>
  <si>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</si>
  <si>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</si>
  <si>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</si>
  <si>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</si>
  <si>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</si>
  <si>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</si>
  <si>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</si>
  <si>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</si>
  <si>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</si>
  <si>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</si>
  <si>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</si>
  <si>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</si>
  <si>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</si>
  <si>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</si>
  <si>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</si>
  <si>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</si>
  <si>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</si>
  <si>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</si>
  <si>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</si>
  <si>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</si>
  <si>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</si>
  <si>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</si>
  <si>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</si>
  <si>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</si>
  <si>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</si>
  <si>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</si>
  <si>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</si>
  <si>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</si>
  <si>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</si>
  <si>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</si>
  <si>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</si>
  <si>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</si>
  <si>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</si>
  <si>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</si>
  <si>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</si>
  <si>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</si>
  <si>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</si>
  <si>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</si>
  <si>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</si>
  <si>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</si>
  <si>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</si>
  <si>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</si>
  <si>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</si>
  <si>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</si>
  <si>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</si>
  <si>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</si>
  <si>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</si>
  <si>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</si>
  <si>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</si>
  <si>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</si>
  <si>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</si>
  <si>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</si>
  <si>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</si>
  <si>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</si>
  <si>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</si>
  <si>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</si>
  <si>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</si>
  <si>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</si>
  <si>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</si>
  <si>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</si>
  <si>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</si>
  <si>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</si>
  <si>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</si>
  <si>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</si>
  <si>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</si>
  <si>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</si>
  <si>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</si>
  <si>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</si>
  <si>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</si>
  <si>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</si>
  <si>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</si>
  <si>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</si>
  <si>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</si>
  <si>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</si>
  <si>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</si>
  <si>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</si>
  <si>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</si>
  <si>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</si>
  <si>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</si>
  <si>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</si>
  <si>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</si>
  <si>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</si>
  <si>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</si>
  <si>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</si>
  <si>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</si>
  <si>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</si>
  <si>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</si>
  <si>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</si>
  <si>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</si>
  <si>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</si>
  <si>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</si>
  <si>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</si>
  <si>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</si>
  <si>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</si>
  <si>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</si>
  <si>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</si>
  <si>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</si>
  <si>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</si>
  <si>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</si>
  <si>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</si>
  <si>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</si>
  <si>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</si>
  <si>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</si>
  <si>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</si>
  <si>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</si>
  <si>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</si>
  <si>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</si>
  <si>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</si>
  <si>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</si>
  <si>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</si>
  <si>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</si>
  <si>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</si>
  <si>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</si>
  <si>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</si>
  <si>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</si>
  <si>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</si>
  <si>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</si>
  <si>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</si>
  <si>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</si>
  <si>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</si>
  <si>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</si>
  <si>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</si>
  <si>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</si>
  <si>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</si>
  <si>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</si>
  <si>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</si>
  <si>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</si>
  <si>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</si>
  <si>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</si>
  <si>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</si>
  <si>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</si>
  <si>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</si>
  <si>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</si>
  <si>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</si>
  <si>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</si>
  <si>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</si>
  <si>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</si>
  <si>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</si>
  <si>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</si>
  <si>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</si>
  <si>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</si>
  <si>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</si>
  <si>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</si>
  <si>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</si>
  <si>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</si>
  <si>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</si>
  <si>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</si>
  <si>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</si>
  <si>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</si>
  <si>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</si>
  <si>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</si>
  <si>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</si>
  <si>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</si>
  <si>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</si>
  <si>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</si>
  <si>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</si>
  <si>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</si>
  <si>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</si>
  <si>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</si>
  <si>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</si>
  <si>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</si>
  <si>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</si>
  <si>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</si>
  <si>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</si>
  <si>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</si>
  <si>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</si>
  <si>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</si>
  <si>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</si>
  <si>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</si>
  <si>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</si>
  <si>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</si>
  <si>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</si>
  <si>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</si>
  <si>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</si>
  <si>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</si>
  <si>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</si>
  <si>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</si>
  <si>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</si>
  <si>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</si>
  <si>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</si>
  <si>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</si>
  <si>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</si>
  <si>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</si>
  <si>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</si>
  <si>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</si>
  <si>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</si>
  <si>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</si>
  <si>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</si>
  <si>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</si>
  <si>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</si>
  <si>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</si>
  <si>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</si>
  <si>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</si>
  <si>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</si>
  <si>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</si>
  <si>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</si>
  <si>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</si>
  <si>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</si>
  <si>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</si>
  <si>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</si>
  <si>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</si>
  <si>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</si>
  <si>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</si>
  <si>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</si>
  <si>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</si>
  <si>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</si>
  <si>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</si>
  <si>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</si>
  <si>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</si>
  <si>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</si>
  <si>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</si>
  <si>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</si>
  <si>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</si>
  <si>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</si>
  <si>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</si>
  <si>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</si>
  <si>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</si>
  <si>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</si>
  <si>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</si>
  <si>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</si>
  <si>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</si>
  <si>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</si>
  <si>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</si>
  <si>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</si>
  <si>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</si>
  <si>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</si>
  <si>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</si>
  <si>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</si>
  <si>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</si>
  <si>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</si>
  <si>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</si>
  <si>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</si>
  <si>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</si>
  <si>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</si>
  <si>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</si>
  <si>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</si>
  <si>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</si>
  <si>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</si>
  <si>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</si>
  <si>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</si>
  <si>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</si>
  <si>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</si>
  <si>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</si>
  <si>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</si>
  <si>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</si>
  <si>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</si>
  <si>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</si>
  <si>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</si>
  <si>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</si>
  <si>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</si>
  <si>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</si>
  <si>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</si>
  <si>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</si>
  <si>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</si>
  <si>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</si>
  <si>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</si>
  <si>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</si>
  <si>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</si>
  <si>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</si>
  <si>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</si>
  <si>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</si>
  <si>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</si>
  <si>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</si>
  <si>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</si>
  <si>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</si>
  <si>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</si>
  <si>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</si>
  <si>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</si>
  <si>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</si>
  <si>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</si>
  <si>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</si>
  <si>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</si>
  <si>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</si>
  <si>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</si>
  <si>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</si>
  <si>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</si>
  <si>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</si>
  <si>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</si>
  <si>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</si>
  <si>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</si>
  <si>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</si>
  <si>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</si>
  <si>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</si>
  <si>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</si>
  <si>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</si>
  <si>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</si>
  <si>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</si>
  <si>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</si>
  <si>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</si>
  <si>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</si>
  <si>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</si>
  <si>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</si>
  <si>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</si>
  <si>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</si>
  <si>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</si>
  <si>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</si>
  <si>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</si>
  <si>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</si>
  <si>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</si>
  <si>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</si>
  <si>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</si>
  <si>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</si>
  <si>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</si>
  <si>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</si>
  <si>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</si>
  <si>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</si>
  <si>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</si>
  <si>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</si>
  <si>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</si>
  <si>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</si>
  <si>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</si>
  <si>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</si>
  <si>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</si>
  <si>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</si>
  <si>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</si>
  <si>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</si>
  <si>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</si>
  <si>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</si>
  <si>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</si>
  <si>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</si>
  <si>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</si>
  <si>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</si>
  <si>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</si>
  <si>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</si>
  <si>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</si>
  <si>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</si>
  <si>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</si>
  <si>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</si>
  <si>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</si>
  <si>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</si>
  <si>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</si>
  <si>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</si>
  <si>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</si>
  <si>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</si>
  <si>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</si>
  <si>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</si>
  <si>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</si>
  <si>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</si>
  <si>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</si>
  <si>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</si>
  <si>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</si>
  <si>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</si>
  <si>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</si>
  <si>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</si>
  <si>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</si>
  <si>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</si>
  <si>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</si>
  <si>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</si>
  <si>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</si>
  <si>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</si>
  <si>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</si>
  <si>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</si>
  <si>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</si>
  <si>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</si>
  <si>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</si>
  <si>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</si>
  <si>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</si>
  <si>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</si>
  <si>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</si>
  <si>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</si>
  <si>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</si>
  <si>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</si>
  <si>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</si>
  <si>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</si>
  <si>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</si>
  <si>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</si>
  <si>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</si>
  <si>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</si>
  <si>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</si>
  <si>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</si>
  <si>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</si>
  <si>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</si>
  <si>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</si>
  <si>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</si>
  <si>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</si>
  <si>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</si>
  <si>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</si>
  <si>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</si>
  <si>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</si>
  <si>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</si>
  <si>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</si>
  <si>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</si>
  <si>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</si>
  <si>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</si>
  <si>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</si>
  <si>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</si>
  <si>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</si>
  <si>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</si>
  <si>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</si>
  <si>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</si>
  <si>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</si>
  <si>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</si>
  <si>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</si>
  <si>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</si>
  <si>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</si>
  <si>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</si>
  <si>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</si>
  <si>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</si>
  <si>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</si>
  <si>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</si>
  <si>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</si>
  <si>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</si>
  <si>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</si>
  <si>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</si>
  <si>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</si>
  <si>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</si>
  <si>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</si>
  <si>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</si>
  <si>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</si>
  <si>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</si>
  <si>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</si>
  <si>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</si>
  <si>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</si>
  <si>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</si>
  <si>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</si>
  <si>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</si>
  <si>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</si>
  <si>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</si>
  <si>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</si>
  <si>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</si>
  <si>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</si>
  <si>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</si>
  <si>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</si>
  <si>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</si>
  <si>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</si>
  <si>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</si>
  <si>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</si>
  <si>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</si>
  <si>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</si>
  <si>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</si>
  <si>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</si>
  <si>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</si>
  <si>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</si>
  <si>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</si>
  <si>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</si>
  <si>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</si>
  <si>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</si>
  <si>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</si>
  <si>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</si>
  <si>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</si>
  <si>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</si>
  <si>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</si>
  <si>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</si>
  <si>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</si>
  <si>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</si>
  <si>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</si>
  <si>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</si>
  <si>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</si>
  <si>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</si>
  <si>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</si>
  <si>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</si>
  <si>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</si>
  <si>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</si>
  <si>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</si>
  <si>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</si>
  <si>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</si>
  <si>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</si>
  <si>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</si>
  <si>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</si>
  <si>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</si>
  <si>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</si>
  <si>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</si>
  <si>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</si>
  <si>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</si>
  <si>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</si>
  <si>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</si>
  <si>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</si>
  <si>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</si>
  <si>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</si>
  <si>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</si>
  <si>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</si>
  <si>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</si>
  <si>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</si>
  <si>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</si>
  <si>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</si>
  <si>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</si>
  <si>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</si>
  <si>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</si>
  <si>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</si>
  <si>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</si>
  <si>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</si>
  <si>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</si>
  <si>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</si>
  <si>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</si>
  <si>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</si>
  <si>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</si>
  <si>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</si>
  <si>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</si>
  <si>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</si>
  <si>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</si>
  <si>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</si>
  <si>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</si>
  <si>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</si>
  <si>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</si>
  <si>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</si>
  <si>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</si>
  <si>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</si>
  <si>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</si>
  <si>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</si>
  <si>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</si>
  <si>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</si>
  <si>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</si>
  <si>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</si>
  <si>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</si>
  <si>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</si>
  <si>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</si>
  <si>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</si>
  <si>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</si>
  <si>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</si>
  <si>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</si>
  <si>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</si>
  <si>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</si>
  <si>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</si>
  <si>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</si>
  <si>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</si>
  <si>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</si>
  <si>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</si>
  <si>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</si>
  <si>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</si>
  <si>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</si>
  <si>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</si>
  <si>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</si>
  <si>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</si>
  <si>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</si>
  <si>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</si>
  <si>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</si>
  <si>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</si>
  <si>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</si>
  <si>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</si>
  <si>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</si>
  <si>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</si>
  <si>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</si>
  <si>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</si>
  <si>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</si>
  <si>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</si>
  <si>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</si>
  <si>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</si>
  <si>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</si>
  <si>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</si>
  <si>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</si>
  <si>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</si>
  <si>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</si>
  <si>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</si>
  <si>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</si>
  <si>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</si>
  <si>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</si>
  <si>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</si>
  <si>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</si>
  <si>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</si>
  <si>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</si>
  <si>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</si>
  <si>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</si>
  <si>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</si>
  <si>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</si>
  <si>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</si>
  <si>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</si>
  <si>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</si>
  <si>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</si>
  <si>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</si>
  <si>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</si>
  <si>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</si>
  <si>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</si>
  <si>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</si>
  <si>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</si>
  <si>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</si>
  <si>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</si>
  <si>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</si>
  <si>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</si>
  <si>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</si>
  <si>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</si>
  <si>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</si>
  <si>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</si>
  <si>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</si>
  <si>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</si>
  <si>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</si>
  <si>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</si>
  <si>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</si>
  <si>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</si>
  <si>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</si>
  <si>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</si>
  <si>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</si>
  <si>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</si>
  <si>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</si>
  <si>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</si>
  <si>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</si>
  <si>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</si>
  <si>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</si>
  <si>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</si>
  <si>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</si>
  <si>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</si>
  <si>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</si>
  <si>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</si>
  <si>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</si>
  <si>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</si>
  <si>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</si>
  <si>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</si>
  <si>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</si>
  <si>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</si>
  <si>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</si>
  <si>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</si>
  <si>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</si>
  <si>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</si>
  <si>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</si>
  <si>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</si>
  <si>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</si>
  <si>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</si>
  <si>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</si>
  <si>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</si>
  <si>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</si>
  <si>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</si>
  <si>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</si>
  <si>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</si>
  <si>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</si>
  <si>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</si>
  <si>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</si>
  <si>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</si>
  <si>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</si>
  <si>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</si>
  <si>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</si>
  <si>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</si>
  <si>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</si>
  <si>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</si>
  <si>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</si>
  <si>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</si>
  <si>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</si>
  <si>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</si>
  <si>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</si>
  <si>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</si>
  <si>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</si>
  <si>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</si>
  <si>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</si>
  <si>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</si>
  <si>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</si>
  <si>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</si>
  <si>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</si>
  <si>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</si>
  <si>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</si>
  <si>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</si>
  <si>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</si>
  <si>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</si>
  <si>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</si>
  <si>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</si>
  <si>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</si>
  <si>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</si>
  <si>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</si>
  <si>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</si>
  <si>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</si>
  <si>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</si>
  <si>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</si>
  <si>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</si>
  <si>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</si>
  <si>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</si>
  <si>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</si>
  <si>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</si>
  <si>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</si>
  <si>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</si>
  <si>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</si>
  <si>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</si>
  <si>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</si>
  <si>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</si>
  <si>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</si>
  <si>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</si>
  <si>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</si>
  <si>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</si>
  <si>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</si>
  <si>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</si>
  <si>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</si>
  <si>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</si>
  <si>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</si>
  <si>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</si>
  <si>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</si>
  <si>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</si>
  <si>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</si>
  <si>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</si>
  <si>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</si>
  <si>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</si>
  <si>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</si>
  <si>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</si>
  <si>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</si>
  <si>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</si>
  <si>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</si>
  <si>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</si>
  <si>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</si>
  <si>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</si>
  <si>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</si>
  <si>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</si>
  <si>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</si>
  <si>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</si>
  <si>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</si>
  <si>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</si>
  <si>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</si>
  <si>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</si>
  <si>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</si>
  <si>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</si>
  <si>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</si>
  <si>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</si>
  <si>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</si>
  <si>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</si>
  <si>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</si>
  <si>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</si>
  <si>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</si>
  <si>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</si>
  <si>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</si>
  <si>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</si>
  <si>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</si>
  <si>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</si>
  <si>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</si>
  <si>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</si>
  <si>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</si>
  <si>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</si>
  <si>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</si>
  <si>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</si>
  <si>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</si>
  <si>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</si>
  <si>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</si>
  <si>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</si>
  <si>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</si>
  <si>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</si>
  <si>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</si>
  <si>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</si>
  <si>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</si>
  <si>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</si>
  <si>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</si>
  <si>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</si>
  <si>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</si>
  <si>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</si>
  <si>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</si>
  <si>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</si>
  <si>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</si>
  <si>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</si>
  <si>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</si>
  <si>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</si>
  <si>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</si>
  <si>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</si>
  <si>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</si>
  <si>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</si>
  <si>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</si>
  <si>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</si>
  <si>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</si>
  <si>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</si>
  <si>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</si>
  <si>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</si>
  <si>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</si>
  <si>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</si>
  <si>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</si>
  <si>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</si>
  <si>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</si>
  <si>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</si>
  <si>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</si>
  <si>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</si>
  <si>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</si>
  <si>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</si>
  <si>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</si>
  <si>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</si>
  <si>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</si>
  <si>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</si>
  <si>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</si>
  <si>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</si>
  <si>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</si>
  <si>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</si>
  <si>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</si>
  <si>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</si>
  <si>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</si>
  <si>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</si>
  <si>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</si>
  <si>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</si>
  <si>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</si>
  <si>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</si>
  <si>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</si>
  <si>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</si>
  <si>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</si>
  <si>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</si>
  <si>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</si>
  <si>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</si>
  <si>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</si>
  <si>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</si>
  <si>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</si>
  <si>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</si>
  <si>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</si>
  <si>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</si>
  <si>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</si>
  <si>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</si>
  <si>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</si>
  <si>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</si>
  <si>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</si>
  <si>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</si>
  <si>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</si>
  <si>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</si>
  <si>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</si>
  <si>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</si>
  <si>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</si>
  <si>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</si>
  <si>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</si>
  <si>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</si>
  <si>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</si>
  <si>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</si>
  <si>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</si>
  <si>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</si>
  <si>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</si>
  <si>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</si>
  <si>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</si>
  <si>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</si>
  <si>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</si>
  <si>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</si>
  <si>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</si>
  <si>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</si>
  <si>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</si>
  <si>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</si>
  <si>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</si>
  <si>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</si>
  <si>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</si>
  <si>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</si>
  <si>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</si>
  <si>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</si>
  <si>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</si>
  <si>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</si>
  <si>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</si>
  <si>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</si>
  <si>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</si>
  <si>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</si>
  <si>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</si>
  <si>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</si>
  <si>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</si>
  <si>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</si>
  <si>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</si>
  <si>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</si>
  <si>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</si>
  <si>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</si>
  <si>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</si>
  <si>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</si>
  <si>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</si>
  <si>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</si>
  <si>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</si>
  <si>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</si>
  <si>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</si>
  <si>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</si>
  <si>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</si>
  <si>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</si>
  <si>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</si>
  <si>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</si>
  <si>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</si>
  <si>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</si>
  <si>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</si>
  <si>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</si>
  <si>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</si>
  <si>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</si>
  <si>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</si>
  <si>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</si>
  <si>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</si>
  <si>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</si>
  <si>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</si>
  <si>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</si>
  <si>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</si>
  <si>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</si>
  <si>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</si>
  <si>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</si>
  <si>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</si>
  <si>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</si>
  <si>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</si>
  <si>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</si>
  <si>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</si>
  <si>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</si>
  <si>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</si>
  <si>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</si>
  <si>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</si>
  <si>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</si>
  <si>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</si>
  <si>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</si>
  <si>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</si>
  <si>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</si>
  <si>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</si>
  <si>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</si>
  <si>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</si>
  <si>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</si>
  <si>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</si>
  <si>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</si>
  <si>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</si>
  <si>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</si>
  <si>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</si>
  <si>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</si>
  <si>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</si>
  <si>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</si>
  <si>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</si>
  <si>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</si>
  <si>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</si>
  <si>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</si>
  <si>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</si>
  <si>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</si>
  <si>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</si>
  <si>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</si>
  <si>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</si>
  <si>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</si>
  <si>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</si>
  <si>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</si>
  <si>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</si>
  <si>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</si>
  <si>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</si>
  <si>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</si>
  <si>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</si>
  <si>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</si>
  <si>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</si>
  <si>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</si>
  <si>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</si>
  <si>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</si>
  <si>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</si>
  <si>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</si>
  <si>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</si>
  <si>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</si>
  <si>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</si>
  <si>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</si>
  <si>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</si>
  <si>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</si>
  <si>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</si>
  <si>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</si>
  <si>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</si>
  <si>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</si>
  <si>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</si>
  <si>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</si>
  <si>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</si>
  <si>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</si>
  <si>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</si>
  <si>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</si>
  <si>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</si>
  <si>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</si>
  <si>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</si>
  <si>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</si>
  <si>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</si>
  <si>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</si>
  <si>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</si>
  <si>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</si>
  <si>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</si>
  <si>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</si>
  <si>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</si>
  <si>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</si>
  <si>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</si>
  <si>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</si>
  <si>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</si>
  <si>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</si>
  <si>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</si>
  <si>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</si>
  <si>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</si>
  <si>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</si>
  <si>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</si>
  <si>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</si>
  <si>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</si>
  <si>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</si>
  <si>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</si>
  <si>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</si>
  <si>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</si>
  <si>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</si>
  <si>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</si>
  <si>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</si>
  <si>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</si>
  <si>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</si>
  <si>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</si>
  <si>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</si>
  <si>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</si>
  <si>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</si>
  <si>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</si>
  <si>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</si>
  <si>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</si>
  <si>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</si>
  <si>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</si>
  <si>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</si>
  <si>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</si>
  <si>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</si>
  <si>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</si>
  <si>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</si>
  <si>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</si>
  <si>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</si>
  <si>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</si>
  <si>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</si>
  <si>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</si>
  <si>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</si>
  <si>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</si>
  <si>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</si>
  <si>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</si>
  <si>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</si>
  <si>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</si>
  <si>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</si>
  <si>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</si>
  <si>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</si>
  <si>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</si>
  <si>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</si>
  <si>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</si>
  <si>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</si>
  <si>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</si>
  <si>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</si>
  <si>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</si>
  <si>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</si>
  <si>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</si>
  <si>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</si>
  <si>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</si>
  <si>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</si>
  <si>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</si>
  <si>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</si>
  <si>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</si>
  <si>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</si>
  <si>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</si>
  <si>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</si>
  <si>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</si>
  <si>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</si>
  <si>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</si>
  <si>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</si>
  <si>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</si>
  <si>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</si>
  <si>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</si>
  <si>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</si>
  <si>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</si>
  <si>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</si>
  <si>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</si>
  <si>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</si>
  <si>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</si>
  <si>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</si>
  <si>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</si>
  <si>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</si>
  <si>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</si>
  <si>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</si>
  <si>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</si>
  <si>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</si>
  <si>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</si>
  <si>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</si>
  <si>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</si>
  <si>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</si>
  <si>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</si>
  <si>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</si>
  <si>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</si>
  <si>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</si>
  <si>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</si>
  <si>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</si>
  <si>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</si>
  <si>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</si>
  <si>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</si>
  <si>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</si>
  <si>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</si>
  <si>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</si>
  <si>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</si>
  <si>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</si>
  <si>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</si>
  <si>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</si>
  <si>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</si>
  <si>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</si>
  <si>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</si>
  <si>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</si>
  <si>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</si>
  <si>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</si>
  <si>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</si>
  <si>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</si>
  <si>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</si>
  <si>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</si>
  <si>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</si>
  <si>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</si>
  <si>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</si>
  <si>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</si>
  <si>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</si>
  <si>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</si>
  <si>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</si>
  <si>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</si>
  <si>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</si>
  <si>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</si>
  <si>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</si>
  <si>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</si>
  <si>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</si>
  <si>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</si>
  <si>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</si>
  <si>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</si>
  <si>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</si>
  <si>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</si>
  <si>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</si>
  <si>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</si>
  <si>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</si>
  <si>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</si>
  <si>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</si>
  <si>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</si>
  <si>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</si>
  <si>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</si>
  <si>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</si>
  <si>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</si>
  <si>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</si>
  <si>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</si>
  <si>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</si>
  <si>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</si>
  <si>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</si>
  <si>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</si>
  <si>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</si>
  <si>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</si>
  <si>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</si>
  <si>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</si>
  <si>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</si>
  <si>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</si>
  <si>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</si>
  <si>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</si>
  <si>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</si>
  <si>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</si>
  <si>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</si>
  <si>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</si>
  <si>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</si>
  <si>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</si>
  <si>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</si>
  <si>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</si>
  <si>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</si>
  <si>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</si>
  <si>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</si>
  <si>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</si>
  <si>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</si>
  <si>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</si>
  <si>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</si>
  <si>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</si>
  <si>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</si>
  <si>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</si>
  <si>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</si>
  <si>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</si>
  <si>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</si>
  <si>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</si>
  <si>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</si>
  <si>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</si>
  <si>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</si>
  <si>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</si>
  <si>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</si>
  <si>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</si>
  <si>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</si>
  <si>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</si>
  <si>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</si>
  <si>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</si>
  <si>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</si>
  <si>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</si>
  <si>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</si>
  <si>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</si>
  <si>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</si>
  <si>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</si>
  <si>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</si>
  <si>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</si>
  <si>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</si>
  <si>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</si>
  <si>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</si>
  <si>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</si>
  <si>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</si>
  <si>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</si>
  <si>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</si>
  <si>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</si>
  <si>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</si>
  <si>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</si>
  <si>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</si>
  <si>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</si>
  <si>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</si>
  <si>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</si>
  <si>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</si>
  <si>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</si>
  <si>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</si>
  <si>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</si>
  <si>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</si>
  <si>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</si>
  <si>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</si>
  <si>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</si>
  <si>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</si>
  <si>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</si>
  <si>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</si>
  <si>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</si>
  <si>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</si>
  <si>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</si>
  <si>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</si>
  <si>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</si>
  <si>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</si>
  <si>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</si>
  <si>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</si>
  <si>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</si>
  <si>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</si>
  <si>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</si>
  <si>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</si>
  <si>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</si>
  <si>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</si>
  <si>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</si>
  <si>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</si>
  <si>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</si>
  <si>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</si>
  <si>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</si>
  <si>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</si>
  <si>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</si>
  <si>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</si>
  <si>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</si>
  <si>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</si>
  <si>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</si>
  <si>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</si>
  <si>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</si>
  <si>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</si>
  <si>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</si>
  <si>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</si>
  <si>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</si>
  <si>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</si>
  <si>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</si>
  <si>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</si>
  <si>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</si>
  <si>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</si>
  <si>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</si>
  <si>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</si>
  <si>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</si>
  <si>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</si>
  <si>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</si>
  <si>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</si>
  <si>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</si>
  <si>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</si>
  <si>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</si>
  <si>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</si>
  <si>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</si>
  <si>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</si>
  <si>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</si>
  <si>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</si>
  <si>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</si>
  <si>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</si>
  <si>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</si>
  <si>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</si>
  <si>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</si>
  <si>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</si>
  <si>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</si>
  <si>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</si>
  <si>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</si>
  <si>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</si>
  <si>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</si>
  <si>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</si>
  <si>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</si>
  <si>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</si>
  <si>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</si>
  <si>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</si>
  <si>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</si>
  <si>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</si>
  <si>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</si>
  <si>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</si>
  <si>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</si>
  <si>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</si>
  <si>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</si>
  <si>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</si>
  <si>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</si>
  <si>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</si>
  <si>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</si>
  <si>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</si>
  <si>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</si>
  <si>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</si>
  <si>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</si>
  <si>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</si>
  <si>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</si>
  <si>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</si>
  <si>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</si>
  <si>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</si>
  <si>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</si>
  <si>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</si>
  <si>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</si>
  <si>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</si>
  <si>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</si>
  <si>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</si>
  <si>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</si>
  <si>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</si>
  <si>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</si>
  <si>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</si>
  <si>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</si>
  <si>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</si>
  <si>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</si>
  <si>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</si>
  <si>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</si>
  <si>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</si>
  <si>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</si>
  <si>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</si>
  <si>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</si>
  <si>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</si>
  <si>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</si>
  <si>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</si>
  <si>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</si>
  <si>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</si>
  <si>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</si>
  <si>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</si>
  <si>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</si>
  <si>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</si>
  <si>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</si>
  <si>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</si>
  <si>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</si>
  <si>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</si>
  <si>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</si>
  <si>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</si>
  <si>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</si>
  <si>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</si>
  <si>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</si>
  <si>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</si>
  <si>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</si>
  <si>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</si>
  <si>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</si>
  <si>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</si>
  <si>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</si>
  <si>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</si>
  <si>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</si>
  <si>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</si>
  <si>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</si>
  <si>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</si>
  <si>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</si>
  <si>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</si>
  <si>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</si>
  <si>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</si>
  <si>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</si>
  <si>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</si>
  <si>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</si>
  <si>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</si>
  <si>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</si>
  <si>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</si>
  <si>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</si>
  <si>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</si>
  <si>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</si>
  <si>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</si>
  <si>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</si>
  <si>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</si>
  <si>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</si>
  <si>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</si>
  <si>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</si>
  <si>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</si>
  <si>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</si>
  <si>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</si>
  <si>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</si>
  <si>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</si>
  <si>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</si>
  <si>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</si>
  <si>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</si>
  <si>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</si>
  <si>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</si>
  <si>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</si>
  <si>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</si>
  <si>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</si>
  <si>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</si>
  <si>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</si>
  <si>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</si>
  <si>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</si>
  <si>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</si>
  <si>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</si>
  <si>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</si>
  <si>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</si>
  <si>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</si>
  <si>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</si>
  <si>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</si>
  <si>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</si>
  <si>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</si>
  <si>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</si>
  <si>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</si>
  <si>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</si>
  <si>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</si>
  <si>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</si>
  <si>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</si>
  <si>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</si>
  <si>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</si>
  <si>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</si>
  <si>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</si>
  <si>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</si>
  <si>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</si>
  <si>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</si>
  <si>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</si>
  <si>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</si>
  <si>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</si>
  <si>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</si>
  <si>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</si>
  <si>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</si>
  <si>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</si>
  <si>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</si>
  <si>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</si>
  <si>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</si>
  <si>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</si>
  <si>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</si>
  <si>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</si>
  <si>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</si>
  <si>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</si>
  <si>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</si>
  <si>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</si>
  <si>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</si>
  <si>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</si>
  <si>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</si>
  <si>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</si>
  <si>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</si>
  <si>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</si>
  <si>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</si>
  <si>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</si>
  <si>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</si>
  <si>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</si>
  <si>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</si>
  <si>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</si>
  <si>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</si>
  <si>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</si>
  <si>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</si>
  <si>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</si>
  <si>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</si>
  <si>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</si>
  <si>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</si>
  <si>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</si>
  <si>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</si>
  <si>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</si>
  <si>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</si>
  <si>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</si>
  <si>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</si>
  <si>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</si>
  <si>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</si>
  <si>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</si>
  <si>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</si>
  <si>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</si>
  <si>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</si>
  <si>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</si>
  <si>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</si>
  <si>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</si>
  <si>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</si>
  <si>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</si>
  <si>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</si>
  <si>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</si>
  <si>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</si>
  <si>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</si>
  <si>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</si>
  <si>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</si>
  <si>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</si>
  <si>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</si>
  <si>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</si>
  <si>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</si>
  <si>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</si>
  <si>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</si>
  <si>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</si>
  <si>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</si>
  <si>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</si>
  <si>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</si>
  <si>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</si>
  <si>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</si>
  <si>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</si>
  <si>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</si>
  <si>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</si>
  <si>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</si>
  <si>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</si>
  <si>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</si>
  <si>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</si>
  <si>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</si>
  <si>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</si>
  <si>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</si>
  <si>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</si>
  <si>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</si>
  <si>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</si>
  <si>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</si>
  <si>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</si>
  <si>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</si>
  <si>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</si>
  <si>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</si>
  <si>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</si>
  <si>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</si>
  <si>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</si>
  <si>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</si>
  <si>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</si>
  <si>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</si>
  <si>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</si>
  <si>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</si>
  <si>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</si>
  <si>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</si>
  <si>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</si>
  <si>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</si>
  <si>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</si>
  <si>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</si>
  <si>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</si>
  <si>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</si>
  <si>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</si>
  <si>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</si>
  <si>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</si>
  <si>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</si>
  <si>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</si>
  <si>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</si>
  <si>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</si>
  <si>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</si>
  <si>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</si>
  <si>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</si>
  <si>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</si>
  <si>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</si>
  <si>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</si>
  <si>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</si>
  <si>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</si>
  <si>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</si>
  <si>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</si>
  <si>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</si>
  <si>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</si>
  <si>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</si>
  <si>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</si>
  <si>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</si>
  <si>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</si>
  <si>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</si>
  <si>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</si>
  <si>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</si>
  <si>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</si>
  <si>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</si>
  <si>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</si>
  <si>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</si>
  <si>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</si>
  <si>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</si>
  <si>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</si>
  <si>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</si>
  <si>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</si>
  <si>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</si>
  <si>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</si>
  <si>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</si>
  <si>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</si>
  <si>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</si>
  <si>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</si>
  <si>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</si>
  <si>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</si>
  <si>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</si>
  <si>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</si>
  <si>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</si>
  <si>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</si>
  <si>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</si>
  <si>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</si>
  <si>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</si>
  <si>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</si>
  <si>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</si>
  <si>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</si>
  <si>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</si>
  <si>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</si>
  <si>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</si>
  <si>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</si>
  <si>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</si>
  <si>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</si>
  <si>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</si>
  <si>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</si>
  <si>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</si>
  <si>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</si>
  <si>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</si>
  <si>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</si>
  <si>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</si>
  <si>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</si>
  <si>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</si>
  <si>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</si>
  <si>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</si>
  <si>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</si>
  <si>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</si>
  <si>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</si>
  <si>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</si>
  <si>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</si>
  <si>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</si>
  <si>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</si>
  <si>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</si>
  <si>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</si>
  <si>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</si>
  <si>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</si>
  <si>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</si>
  <si>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</si>
  <si>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</si>
  <si>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</si>
  <si>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</si>
  <si>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</si>
  <si>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</si>
  <si>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</si>
  <si>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</si>
  <si>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</si>
  <si>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</si>
  <si>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</si>
  <si>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</si>
  <si>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</si>
  <si>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</si>
  <si>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</si>
  <si>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</si>
  <si>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</si>
  <si>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</si>
  <si>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</si>
  <si>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</si>
  <si>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</si>
  <si>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</si>
  <si>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</si>
  <si>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</si>
  <si>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</si>
  <si>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</si>
  <si>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</si>
  <si>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</si>
  <si>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</si>
  <si>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</si>
  <si>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</si>
  <si>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</si>
  <si>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</si>
  <si>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</si>
  <si>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</si>
  <si>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</si>
  <si>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</si>
  <si>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</si>
  <si>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</si>
  <si>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</si>
  <si>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</si>
  <si>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</si>
  <si>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</si>
  <si>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</si>
  <si>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</si>
  <si>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</si>
  <si>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</si>
  <si>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</si>
  <si>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</si>
  <si>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</si>
  <si>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</si>
  <si>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</si>
  <si>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</si>
  <si>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</si>
  <si>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</si>
  <si>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</si>
  <si>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</si>
  <si>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</si>
  <si>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</si>
  <si>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</si>
  <si>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</si>
  <si>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</si>
  <si>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</si>
  <si>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</si>
  <si>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</si>
  <si>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</si>
  <si>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</si>
  <si>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</si>
  <si>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</si>
  <si>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</si>
  <si>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</si>
  <si>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</si>
  <si>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</si>
  <si>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</si>
  <si>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</si>
  <si>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</si>
  <si>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</si>
  <si>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</si>
  <si>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</si>
  <si>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</si>
  <si>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</si>
  <si>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</si>
  <si>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</si>
  <si>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</si>
  <si>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</si>
  <si>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</si>
  <si>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</si>
  <si>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</si>
  <si>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</si>
  <si>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</si>
  <si>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</si>
  <si>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</si>
  <si>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</si>
  <si>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</si>
  <si>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</si>
  <si>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</si>
  <si>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</si>
  <si>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</si>
  <si>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</si>
  <si>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</si>
  <si>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</si>
  <si>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</si>
  <si>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</si>
  <si>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</si>
  <si>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</si>
  <si>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</si>
  <si>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</si>
  <si>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</si>
  <si>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</si>
  <si>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</si>
  <si>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</si>
  <si>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</si>
  <si>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</si>
  <si>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</si>
  <si>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</si>
  <si>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</si>
  <si>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</si>
  <si>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</si>
  <si>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</si>
  <si>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</si>
  <si>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</si>
  <si>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</si>
  <si>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</si>
  <si>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</si>
  <si>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</si>
  <si>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</si>
  <si>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</si>
  <si>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</si>
  <si>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</si>
  <si>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</si>
  <si>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</si>
  <si>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</si>
  <si>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</si>
  <si>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</si>
  <si>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</si>
  <si>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</si>
  <si>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</si>
  <si>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</si>
  <si>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</si>
  <si>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</si>
  <si>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</si>
  <si>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</si>
  <si>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</si>
  <si>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</si>
  <si>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</si>
  <si>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</si>
  <si>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</si>
  <si>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</si>
  <si>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</si>
  <si>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</si>
  <si>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</si>
  <si>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</si>
  <si>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</si>
  <si>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</si>
  <si>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</si>
  <si>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</si>
  <si>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</si>
  <si>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</si>
  <si>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</si>
  <si>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</si>
  <si>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</si>
  <si>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</si>
  <si>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</si>
  <si>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</si>
  <si>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</si>
  <si>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</si>
  <si>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</si>
  <si>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</si>
  <si>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</si>
  <si>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</si>
  <si>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</si>
  <si>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</si>
  <si>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</si>
  <si>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</si>
  <si>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</si>
  <si>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</si>
  <si>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</si>
  <si>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</si>
  <si>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</si>
  <si>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</si>
  <si>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</si>
  <si>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</si>
  <si>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</si>
  <si>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</si>
  <si>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</si>
  <si>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</si>
  <si>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</si>
  <si>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</si>
  <si>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</si>
  <si>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</si>
  <si>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</si>
  <si>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</si>
  <si>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</si>
  <si>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</si>
  <si>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</si>
  <si>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</si>
  <si>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</si>
  <si>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</si>
  <si>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</si>
  <si>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</si>
  <si>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</si>
  <si>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</si>
  <si>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</si>
  <si>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</si>
  <si>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</si>
  <si>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</si>
  <si>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</si>
  <si>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</si>
  <si>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</si>
  <si>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</si>
  <si>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</si>
  <si>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</si>
  <si>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</si>
  <si>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</si>
  <si>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</si>
  <si>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</si>
  <si>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</si>
  <si>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</si>
  <si>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</si>
  <si>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</si>
  <si>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</si>
  <si>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</si>
  <si>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</si>
  <si>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</si>
  <si>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</si>
  <si>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</si>
  <si>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</si>
  <si>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</si>
  <si>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</si>
  <si>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</si>
  <si>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</si>
  <si>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</si>
  <si>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</si>
  <si>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</si>
  <si>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</si>
  <si>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</si>
  <si>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</si>
  <si>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</si>
  <si>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</si>
  <si>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</si>
  <si>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</si>
  <si>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</si>
  <si>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</si>
  <si>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</si>
  <si>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</si>
  <si>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</si>
  <si>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</si>
  <si>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</si>
  <si>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</si>
  <si>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</si>
  <si>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</si>
  <si>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</si>
  <si>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</si>
  <si>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</si>
  <si>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</si>
  <si>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</si>
  <si>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</si>
  <si>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</si>
  <si>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</si>
  <si>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</si>
  <si>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</si>
  <si>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</si>
  <si>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</si>
  <si>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</si>
  <si>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</si>
  <si>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</si>
  <si>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</si>
  <si>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</si>
  <si>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</si>
  <si>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</si>
  <si>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</si>
  <si>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</si>
  <si>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</si>
  <si>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</si>
  <si>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</si>
  <si>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</si>
  <si>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</si>
  <si>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</si>
  <si>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</si>
  <si>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</si>
  <si>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</si>
  <si>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</si>
  <si>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</si>
  <si>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</si>
  <si>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</si>
  <si>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</si>
  <si>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</si>
  <si>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</si>
  <si>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</si>
  <si>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</si>
  <si>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</si>
  <si>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</si>
  <si>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</si>
  <si>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</si>
  <si>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</si>
  <si>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</si>
  <si>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</si>
  <si>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</si>
  <si>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</si>
  <si>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</si>
  <si>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</si>
  <si>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</si>
  <si>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</si>
  <si>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</si>
  <si>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</si>
  <si>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</si>
  <si>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</si>
  <si>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</si>
  <si>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</si>
  <si>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</si>
  <si>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</si>
  <si>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</si>
  <si>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</si>
  <si>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</si>
  <si>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</si>
  <si>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</si>
  <si>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</si>
  <si>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</si>
  <si>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</si>
  <si>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</si>
  <si>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</si>
  <si>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</si>
  <si>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</si>
  <si>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</si>
  <si>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</si>
  <si>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</si>
  <si>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</si>
  <si>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</si>
  <si>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</si>
  <si>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</si>
  <si>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</si>
  <si>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</si>
  <si>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</si>
  <si>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</si>
  <si>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</si>
  <si>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</si>
  <si>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</si>
  <si>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</si>
  <si>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</si>
  <si>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</si>
  <si>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</si>
  <si>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</si>
  <si>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</si>
  <si>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</si>
  <si>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</si>
  <si>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</si>
  <si>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</si>
  <si>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</si>
  <si>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</si>
  <si>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</si>
  <si>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</si>
  <si>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</si>
  <si>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</si>
  <si>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</si>
  <si>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</si>
  <si>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</si>
  <si>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</si>
  <si>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</si>
  <si>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</si>
  <si>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</si>
  <si>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</si>
  <si>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</si>
  <si>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</si>
  <si>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</si>
  <si>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</si>
  <si>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</si>
  <si>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</si>
  <si>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</si>
  <si>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</si>
  <si>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</si>
  <si>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</si>
  <si>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</si>
  <si>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</si>
  <si>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</si>
  <si>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</si>
  <si>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</si>
  <si>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</si>
  <si>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</si>
  <si>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</si>
  <si>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</si>
  <si>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</si>
  <si>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</si>
  <si>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</si>
  <si>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</si>
  <si>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</si>
  <si>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</si>
  <si>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</si>
  <si>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</si>
  <si>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</si>
  <si>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</si>
  <si>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</si>
  <si>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</si>
  <si>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</si>
  <si>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</si>
  <si>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</si>
  <si>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</si>
  <si>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</si>
  <si>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</si>
  <si>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</si>
  <si>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</si>
  <si>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</si>
  <si>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</si>
  <si>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</si>
  <si>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</si>
  <si>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</si>
  <si>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</si>
  <si>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</si>
  <si>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</si>
  <si>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</si>
  <si>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</si>
  <si>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</si>
  <si>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</si>
  <si>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</si>
  <si>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</si>
  <si>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</si>
  <si>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</si>
  <si>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</si>
  <si>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</si>
  <si>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</si>
  <si>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</si>
  <si>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</si>
  <si>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</si>
  <si>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</si>
  <si>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</si>
  <si>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</si>
  <si>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</si>
  <si>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</si>
  <si>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</si>
  <si>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</si>
  <si>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</si>
  <si>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</si>
  <si>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</si>
  <si>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</si>
  <si>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</si>
  <si>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</si>
  <si>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</si>
  <si>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</si>
  <si>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</si>
  <si>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</si>
  <si>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</si>
  <si>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</si>
  <si>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</si>
  <si>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</si>
  <si>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</si>
  <si>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</si>
  <si>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</si>
  <si>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</si>
  <si>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</si>
  <si>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</si>
  <si>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</si>
  <si>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</si>
  <si>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</si>
  <si>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</si>
  <si>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</si>
  <si>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</si>
  <si>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</si>
  <si>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</si>
  <si>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</si>
  <si>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</si>
  <si>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</si>
  <si>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</si>
  <si>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</si>
  <si>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</si>
  <si>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</si>
  <si>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</si>
  <si>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</si>
  <si>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</si>
  <si>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</si>
  <si>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</si>
  <si>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</si>
  <si>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</si>
  <si>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</si>
  <si>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</si>
  <si>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</si>
  <si>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</si>
  <si>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</si>
  <si>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</si>
  <si>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</si>
  <si>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</si>
  <si>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</si>
  <si>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</si>
  <si>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</si>
  <si>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</si>
  <si>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</si>
  <si>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</si>
  <si>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</si>
  <si>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</si>
  <si>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</si>
  <si>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</si>
  <si>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</si>
  <si>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</si>
  <si>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</si>
  <si>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</si>
  <si>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</si>
  <si>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</si>
  <si>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</si>
  <si>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</si>
  <si>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</si>
  <si>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</si>
  <si>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</si>
  <si>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</si>
  <si>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</si>
  <si>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</si>
  <si>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</si>
  <si>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</si>
  <si>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</si>
  <si>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</si>
  <si>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</si>
  <si>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</si>
  <si>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</si>
  <si>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</si>
  <si>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</si>
  <si>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</si>
  <si>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</si>
  <si>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</si>
  <si>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</si>
  <si>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</si>
  <si>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</si>
  <si>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</si>
  <si>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</si>
  <si>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</si>
  <si>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</si>
  <si>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</si>
  <si>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</si>
  <si>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</si>
  <si>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</si>
  <si>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</si>
  <si>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</si>
  <si>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</si>
  <si>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</si>
  <si>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</si>
  <si>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</si>
  <si>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</si>
  <si>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</si>
  <si>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</si>
  <si>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</si>
  <si>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</si>
  <si>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</si>
  <si>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</si>
  <si>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</si>
  <si>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</si>
  <si>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</si>
  <si>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</si>
  <si>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</si>
  <si>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</si>
  <si>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</si>
  <si>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</si>
  <si>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</si>
  <si>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</si>
  <si>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</si>
  <si>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</si>
  <si>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</si>
  <si>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</si>
  <si>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</si>
  <si>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</si>
  <si>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</si>
  <si>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</si>
  <si>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</si>
  <si>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</si>
  <si>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</si>
  <si>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</si>
  <si>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</si>
  <si>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</si>
  <si>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</si>
  <si>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</si>
  <si>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</si>
  <si>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</si>
  <si>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</si>
  <si>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</si>
  <si>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</si>
  <si>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</si>
  <si>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</si>
  <si>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</si>
  <si>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</si>
  <si>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</si>
  <si>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</si>
  <si>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</si>
  <si>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</si>
  <si>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</si>
  <si>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</si>
  <si>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</si>
  <si>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</si>
  <si>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</si>
  <si>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</si>
  <si>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</si>
  <si>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</si>
  <si>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</si>
  <si>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</si>
  <si>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</si>
  <si>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</si>
  <si>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</si>
  <si>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</si>
  <si>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</si>
  <si>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</si>
  <si>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</si>
  <si>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</si>
  <si>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</si>
  <si>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</si>
  <si>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</si>
  <si>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</si>
  <si>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</si>
  <si>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</si>
  <si>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</si>
  <si>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</si>
  <si>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</si>
  <si>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</si>
  <si>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</si>
  <si>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</si>
  <si>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</si>
  <si>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</si>
  <si>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</si>
  <si>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</si>
  <si>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</si>
  <si>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</si>
  <si>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</si>
  <si>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</si>
  <si>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</si>
  <si>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</si>
  <si>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</si>
  <si>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</si>
  <si>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</si>
  <si>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</si>
  <si>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</si>
  <si>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</si>
  <si>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</si>
  <si>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</si>
  <si>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</si>
  <si>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</si>
  <si>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</si>
  <si>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</si>
  <si>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</si>
  <si>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</si>
  <si>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</si>
  <si>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</si>
  <si>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</si>
  <si>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</si>
  <si>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</si>
  <si>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</si>
  <si>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</si>
  <si>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</si>
  <si>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</si>
  <si>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</si>
  <si>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</si>
  <si>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</si>
  <si>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</si>
  <si>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</si>
  <si>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</si>
  <si>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</si>
  <si>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</si>
  <si>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</si>
  <si>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</si>
  <si>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</si>
  <si>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</si>
  <si>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</si>
  <si>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</si>
  <si>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</si>
  <si>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</si>
  <si>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</si>
  <si>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</si>
  <si>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</si>
  <si>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</si>
  <si>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</si>
  <si>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</si>
  <si>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</si>
  <si>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</si>
  <si>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</si>
  <si>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</si>
  <si>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</si>
  <si>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</si>
  <si>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</si>
  <si>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</si>
  <si>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</si>
  <si>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</si>
  <si>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</si>
  <si>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</si>
  <si>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</si>
  <si>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</si>
  <si>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</si>
  <si>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</si>
  <si>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</si>
  <si>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</si>
  <si>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</si>
  <si>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</si>
  <si>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</si>
  <si>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</si>
  <si>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</si>
  <si>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</si>
  <si>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</si>
  <si>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</si>
  <si>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</si>
  <si>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</si>
  <si>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</si>
  <si>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</si>
  <si>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</si>
  <si>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</si>
  <si>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</si>
  <si>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</si>
  <si>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</si>
  <si>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</si>
  <si>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</si>
  <si>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</si>
  <si>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</si>
  <si>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</si>
  <si>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</si>
  <si>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</si>
  <si>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</si>
  <si>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</si>
  <si>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</si>
  <si>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</si>
  <si>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</si>
  <si>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</si>
  <si>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</si>
  <si>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</si>
  <si>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</si>
  <si>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</si>
  <si>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</si>
  <si>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</si>
  <si>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</si>
  <si>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</si>
  <si>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</si>
  <si>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</si>
  <si>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</si>
  <si>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</si>
  <si>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</si>
  <si>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</si>
  <si>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</si>
  <si>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</si>
  <si>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</si>
  <si>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</si>
  <si>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</si>
  <si>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</si>
  <si>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</si>
  <si>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</si>
  <si>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</si>
  <si>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</si>
  <si>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</si>
  <si>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</si>
  <si>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</si>
  <si>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</si>
  <si>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</si>
  <si>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</si>
  <si>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</si>
  <si>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</si>
  <si>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</si>
  <si>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</si>
  <si>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</si>
  <si>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</si>
  <si>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</si>
  <si>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</si>
  <si>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</si>
  <si>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</si>
  <si>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</si>
  <si>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</si>
  <si>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</si>
  <si>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</si>
  <si>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</si>
  <si>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</si>
  <si>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</si>
  <si>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</si>
  <si>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</si>
  <si>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</si>
  <si>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</si>
  <si>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</si>
  <si>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</si>
  <si>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</si>
  <si>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</si>
  <si>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</si>
  <si>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</si>
  <si>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</si>
  <si>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</si>
  <si>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</si>
  <si>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</si>
  <si>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</si>
  <si>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</si>
  <si>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</si>
  <si>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</si>
  <si>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</si>
  <si>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</si>
  <si>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</si>
  <si>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</si>
  <si>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</si>
  <si>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</si>
  <si>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</si>
  <si>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</si>
  <si>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</si>
  <si>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</si>
  <si>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</si>
  <si>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</si>
  <si>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</si>
  <si>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</si>
  <si>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</si>
  <si>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</si>
  <si>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</si>
  <si>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</si>
  <si>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</si>
  <si>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</si>
  <si>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</si>
  <si>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</si>
  <si>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</si>
  <si>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</si>
  <si>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</si>
  <si>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</si>
  <si>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</si>
  <si>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</si>
  <si>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</si>
  <si>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</si>
  <si>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</si>
  <si>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</si>
  <si>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</si>
  <si>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</si>
  <si>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</si>
  <si>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</si>
  <si>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</si>
  <si>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</si>
  <si>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</si>
  <si>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</si>
  <si>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</si>
  <si>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</si>
  <si>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</si>
  <si>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</si>
  <si>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</si>
  <si>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</si>
  <si>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</si>
  <si>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</si>
  <si>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</si>
  <si>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</si>
  <si>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</si>
  <si>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</si>
  <si>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</si>
  <si>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</si>
  <si>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</si>
  <si>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</si>
  <si>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</si>
  <si>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</si>
  <si>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</si>
  <si>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</si>
  <si>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</si>
  <si>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</si>
  <si>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</si>
  <si>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</si>
  <si>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</si>
  <si>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</si>
  <si>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</si>
  <si>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</si>
  <si>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</si>
  <si>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</si>
  <si>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</si>
  <si>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</si>
  <si>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</si>
  <si>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</si>
  <si>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</si>
  <si>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</si>
  <si>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</si>
  <si>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</si>
  <si>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</si>
  <si>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</si>
  <si>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</si>
  <si>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</si>
  <si>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</si>
  <si>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</si>
  <si>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</si>
  <si>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</si>
  <si>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</si>
  <si>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</si>
  <si>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</si>
  <si>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</si>
  <si>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</si>
  <si>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</si>
  <si>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</si>
  <si>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</si>
  <si>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</si>
  <si>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</si>
  <si>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</si>
  <si>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</si>
  <si>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</si>
  <si>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</si>
  <si>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</si>
  <si>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</si>
  <si>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</si>
  <si>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</si>
  <si>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</si>
  <si>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</si>
  <si>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</si>
  <si>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</si>
  <si>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</si>
  <si>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</si>
  <si>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</si>
  <si>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</si>
  <si>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</si>
  <si>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</si>
  <si>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</si>
  <si>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</si>
  <si>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</si>
  <si>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</si>
  <si>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</si>
  <si>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</si>
  <si>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</si>
  <si>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</si>
  <si>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</si>
  <si>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</si>
  <si>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</si>
  <si>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</si>
  <si>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</si>
  <si>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</si>
  <si>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</si>
  <si>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</si>
  <si>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</si>
  <si>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</si>
  <si>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</si>
  <si>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</si>
  <si>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</si>
  <si>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</si>
  <si>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</si>
  <si>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</si>
  <si>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</si>
  <si>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</si>
  <si>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</si>
  <si>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</si>
  <si>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</si>
  <si>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</si>
  <si>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</si>
  <si>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</si>
  <si>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</si>
  <si>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</si>
  <si>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</si>
  <si>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</si>
  <si>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</si>
  <si>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</si>
  <si>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</si>
  <si>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</si>
  <si>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</si>
  <si>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</si>
  <si>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</si>
  <si>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</si>
  <si>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</si>
  <si>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</si>
  <si>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</si>
  <si>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</si>
  <si>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</si>
  <si>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</si>
  <si>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</si>
  <si>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</si>
  <si>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</si>
  <si>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</si>
  <si>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</si>
  <si>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</si>
  <si>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</si>
  <si>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</si>
  <si>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</si>
  <si>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</si>
  <si>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</si>
  <si>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</si>
  <si>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</si>
  <si>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</si>
  <si>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</si>
  <si>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</si>
  <si>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</si>
  <si>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</si>
  <si>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</si>
  <si>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</si>
  <si>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</si>
  <si>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</si>
  <si>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</si>
  <si>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</si>
  <si>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</si>
  <si>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</si>
  <si>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</si>
  <si>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</si>
  <si>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</si>
  <si>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</si>
  <si>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</si>
  <si>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</si>
  <si>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</si>
  <si>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</si>
  <si>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</si>
  <si>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</si>
  <si>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</si>
  <si>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</si>
  <si>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</si>
  <si>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</si>
  <si>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</si>
  <si>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</si>
  <si>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</si>
  <si>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</si>
  <si>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</si>
  <si>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</si>
  <si>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</si>
  <si>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</si>
  <si>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</si>
  <si>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</si>
  <si>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</si>
  <si>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</si>
  <si>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</si>
  <si>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</si>
  <si>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</si>
  <si>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</si>
  <si>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</si>
  <si>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</si>
  <si>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</si>
  <si>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</si>
  <si>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</si>
  <si>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</si>
  <si>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</si>
  <si>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</si>
  <si>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</si>
  <si>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</si>
  <si>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</si>
  <si>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</si>
  <si>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</si>
  <si>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</si>
  <si>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</si>
  <si>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</si>
  <si>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</si>
  <si>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</si>
  <si>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</si>
  <si>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</si>
  <si>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</si>
  <si>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</si>
  <si>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</si>
  <si>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</si>
  <si>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</si>
  <si>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</si>
  <si>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</si>
  <si>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</si>
  <si>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</si>
  <si>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</si>
  <si>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</si>
  <si>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</si>
  <si>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</si>
  <si>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</si>
  <si>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</si>
  <si>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</si>
  <si>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</si>
  <si>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</si>
  <si>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</si>
  <si>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</si>
  <si>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</si>
  <si>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</si>
  <si>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</si>
  <si>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</si>
  <si>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</si>
  <si>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</si>
  <si>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</si>
  <si>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</si>
  <si>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</si>
  <si>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</si>
  <si>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</si>
  <si>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</si>
  <si>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</si>
  <si>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</si>
  <si>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</si>
  <si>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</si>
  <si>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</si>
  <si>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</si>
  <si>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</si>
  <si>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</si>
  <si>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</si>
  <si>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</si>
  <si>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</si>
  <si>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</si>
  <si>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</si>
  <si>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</si>
  <si>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</si>
  <si>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</si>
  <si>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</si>
  <si>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</si>
  <si>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</si>
  <si>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</si>
  <si>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</si>
  <si>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</si>
  <si>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</si>
  <si>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</si>
  <si>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</si>
  <si>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</si>
  <si>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</si>
  <si>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</si>
  <si>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</si>
  <si>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</si>
  <si>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</si>
  <si>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</si>
  <si>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</si>
  <si>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</si>
  <si>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</si>
  <si>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</si>
  <si>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</si>
  <si>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</si>
  <si>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</si>
  <si>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</si>
  <si>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</si>
  <si>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</si>
  <si>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</si>
  <si>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</si>
  <si>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</si>
  <si>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</si>
  <si>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</si>
  <si>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</si>
  <si>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</si>
  <si>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</si>
  <si>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</si>
  <si>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</si>
  <si>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</si>
  <si>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</si>
  <si>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</si>
  <si>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</si>
  <si>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</si>
  <si>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</si>
  <si>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</si>
  <si>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</si>
  <si>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</si>
  <si>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</si>
  <si>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</si>
  <si>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</si>
  <si>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</si>
  <si>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</si>
  <si>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</si>
  <si>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</si>
  <si>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</si>
  <si>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</si>
  <si>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</si>
  <si>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</si>
  <si>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</si>
  <si>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</si>
  <si>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</si>
  <si>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</si>
  <si>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</si>
  <si>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</si>
  <si>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</si>
  <si>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</si>
  <si>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</si>
  <si>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</si>
  <si>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</si>
  <si>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</si>
  <si>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</si>
  <si>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</si>
  <si>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</si>
  <si>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</si>
  <si>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</si>
  <si>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</si>
  <si>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</si>
  <si>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</si>
  <si>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</si>
  <si>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</si>
  <si>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</si>
  <si>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</si>
  <si>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</si>
  <si>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</si>
  <si>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</si>
  <si>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</si>
  <si>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</si>
  <si>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</si>
  <si>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</si>
  <si>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</si>
  <si>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</si>
  <si>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</si>
  <si>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</si>
  <si>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</si>
  <si>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</si>
  <si>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</si>
  <si>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</si>
  <si>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</si>
  <si>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</si>
  <si>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</si>
  <si>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</si>
  <si>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</si>
  <si>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</si>
  <si>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</si>
  <si>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</si>
  <si>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</si>
  <si>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</si>
  <si>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</si>
  <si>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</si>
  <si>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</si>
  <si>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</si>
  <si>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</si>
  <si>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</si>
  <si>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</si>
  <si>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</si>
  <si>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</si>
  <si>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</si>
  <si>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</si>
  <si>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</si>
  <si>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</si>
  <si>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</si>
  <si>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</si>
  <si>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</si>
  <si>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</si>
  <si>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</si>
  <si>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</si>
  <si>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</si>
  <si>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</si>
  <si>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</si>
  <si>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</si>
  <si>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</si>
  <si>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</si>
  <si>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</si>
  <si>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</si>
  <si>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</si>
  <si>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</si>
  <si>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</si>
  <si>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</si>
  <si>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</si>
  <si>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</si>
  <si>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</si>
  <si>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</si>
  <si>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</si>
  <si>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</si>
  <si>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</si>
  <si>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</si>
  <si>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</si>
  <si>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</si>
  <si>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</si>
  <si>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</si>
  <si>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</si>
  <si>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</si>
  <si>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</si>
  <si>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</si>
  <si>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</si>
  <si>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</si>
  <si>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</si>
  <si>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</si>
  <si>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</si>
  <si>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</si>
  <si>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</si>
  <si>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</si>
  <si>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</si>
  <si>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</si>
  <si>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</si>
  <si>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</si>
  <si>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</si>
  <si>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</si>
  <si>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</si>
  <si>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</si>
  <si>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</si>
  <si>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</si>
  <si>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</si>
  <si>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</si>
  <si>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</si>
  <si>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</si>
  <si>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</si>
  <si>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</si>
  <si>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</si>
  <si>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</si>
  <si>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</si>
  <si>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</si>
  <si>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</si>
  <si>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</si>
  <si>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</si>
  <si>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</si>
  <si>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</si>
  <si>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</si>
  <si>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</si>
  <si>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</si>
  <si>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</si>
  <si>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</si>
  <si>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</si>
  <si>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</si>
  <si>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</si>
  <si>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</si>
  <si>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</si>
  <si>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</si>
  <si>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</si>
  <si>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</si>
  <si>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</si>
  <si>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</si>
  <si>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</si>
  <si>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</si>
  <si>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</si>
  <si>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</si>
  <si>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</si>
  <si>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</si>
  <si>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</si>
  <si>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</si>
  <si>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</si>
  <si>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</si>
  <si>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</si>
  <si>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</si>
  <si>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</si>
  <si>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</si>
  <si>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</si>
  <si>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</si>
  <si>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</si>
  <si>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</si>
  <si>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</si>
  <si>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</si>
  <si>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</si>
  <si>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</si>
  <si>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</si>
  <si>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</si>
  <si>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</si>
  <si>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</si>
  <si>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</si>
  <si>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</si>
  <si>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</si>
  <si>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</si>
  <si>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</si>
  <si>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</si>
  <si>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</si>
  <si>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</si>
  <si>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</si>
  <si>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</si>
  <si>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</si>
  <si>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</si>
  <si>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</si>
  <si>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</si>
  <si>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</si>
  <si>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</si>
  <si>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</si>
  <si>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</si>
  <si>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</si>
  <si>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</si>
  <si>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</si>
  <si>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</si>
  <si>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</si>
  <si>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</si>
  <si>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</si>
  <si>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</si>
  <si>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</si>
  <si>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</si>
  <si>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</si>
  <si>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</si>
  <si>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</si>
  <si>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</si>
  <si>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</si>
  <si>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</si>
  <si>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</si>
  <si>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</si>
  <si>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</si>
  <si>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</si>
  <si>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</si>
  <si>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</si>
  <si>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</si>
  <si>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</si>
  <si>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</si>
  <si>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</si>
  <si>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</si>
  <si>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</si>
  <si>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</si>
  <si>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</si>
  <si>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</si>
  <si>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</si>
  <si>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</si>
  <si>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</si>
  <si>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</si>
  <si>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</si>
  <si>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</si>
  <si>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</si>
  <si>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</si>
  <si>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</si>
  <si>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</si>
  <si>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</si>
  <si>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</si>
  <si>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</si>
  <si>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</si>
  <si>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</si>
  <si>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</si>
  <si>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</si>
  <si>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</si>
  <si>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</si>
  <si>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</si>
  <si>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</si>
  <si>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</si>
  <si>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</si>
  <si>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</si>
  <si>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</si>
  <si>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</si>
  <si>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</si>
  <si>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</si>
  <si>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</si>
  <si>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</si>
  <si>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</si>
  <si>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</si>
  <si>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</si>
  <si>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</si>
  <si>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</si>
  <si>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</si>
  <si>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</si>
  <si>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</si>
  <si>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</si>
  <si>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</si>
  <si>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</si>
  <si>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</si>
  <si>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</si>
  <si>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</si>
  <si>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</si>
  <si>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</si>
  <si>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</si>
  <si>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</si>
  <si>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</si>
  <si>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</si>
  <si>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</si>
  <si>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</si>
  <si>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</si>
  <si>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</si>
  <si>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</si>
  <si>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</si>
  <si>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</si>
  <si>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</si>
  <si>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</si>
  <si>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</si>
  <si>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</si>
  <si>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</si>
  <si>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</si>
  <si>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</si>
  <si>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</si>
  <si>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</si>
  <si>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</si>
  <si>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</si>
  <si>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</si>
  <si>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</si>
  <si>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</si>
  <si>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</si>
  <si>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</si>
  <si>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</si>
  <si>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</si>
  <si>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</si>
  <si>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</si>
  <si>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</si>
  <si>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</si>
  <si>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</si>
  <si>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</si>
  <si>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</si>
  <si>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</si>
  <si>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</si>
  <si>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</si>
  <si>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</si>
  <si>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</si>
  <si>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</si>
  <si>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</si>
  <si>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</si>
  <si>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</si>
  <si>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</si>
  <si>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</si>
  <si>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</si>
  <si>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</si>
  <si>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</si>
  <si>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</si>
  <si>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</si>
  <si>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</si>
  <si>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</si>
  <si>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</si>
  <si>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</si>
  <si>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</si>
  <si>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</si>
  <si>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</si>
  <si>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</si>
  <si>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</si>
  <si>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</si>
  <si>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</si>
  <si>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</si>
  <si>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</si>
  <si>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</si>
  <si>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</si>
  <si>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</si>
  <si>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</si>
  <si>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</si>
  <si>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</si>
  <si>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</si>
  <si>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</si>
  <si>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</si>
  <si>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</si>
  <si>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</si>
  <si>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</si>
  <si>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</si>
  <si>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</si>
  <si>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</si>
  <si>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</si>
  <si>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</si>
  <si>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</si>
  <si>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</si>
  <si>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</si>
  <si>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</si>
  <si>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</si>
  <si>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</si>
  <si>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</si>
  <si>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</si>
  <si>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</si>
  <si>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</si>
  <si>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</si>
  <si>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</si>
  <si>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</si>
  <si>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</si>
  <si>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</si>
  <si>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</si>
  <si>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</si>
  <si>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</si>
  <si>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</si>
  <si>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</si>
  <si>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</si>
  <si>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</si>
  <si>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</si>
  <si>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</si>
  <si>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</si>
  <si>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</si>
  <si>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</si>
  <si>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</si>
  <si>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</si>
  <si>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</si>
  <si>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</si>
  <si>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</si>
  <si>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</si>
  <si>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</si>
  <si>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</si>
  <si>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</si>
  <si>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</si>
  <si>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</si>
  <si>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</si>
  <si>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</si>
  <si>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</si>
  <si>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</si>
  <si>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</si>
  <si>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</si>
  <si>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</si>
  <si>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</si>
  <si>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</si>
  <si>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</si>
  <si>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</si>
  <si>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</si>
  <si>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</si>
  <si>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</si>
  <si>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</si>
  <si>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</si>
  <si>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</si>
  <si>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</si>
  <si>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</si>
  <si>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</si>
  <si>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</si>
  <si>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</si>
  <si>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</si>
  <si>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</si>
  <si>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</si>
  <si>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</si>
  <si>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</si>
  <si>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</si>
  <si>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</si>
  <si>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</si>
  <si>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</si>
  <si>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</si>
  <si>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</si>
  <si>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</si>
  <si>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</si>
  <si>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</si>
  <si>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</si>
  <si>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</si>
  <si>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</si>
  <si>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</si>
  <si>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</si>
  <si>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</si>
  <si>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</si>
  <si>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</si>
  <si>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</si>
  <si>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</si>
  <si>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</si>
  <si>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</si>
  <si>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</si>
  <si>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</si>
  <si>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</si>
  <si>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</si>
  <si>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</si>
  <si>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</si>
  <si>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</si>
  <si>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</si>
  <si>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</si>
  <si>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</si>
  <si>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</si>
  <si>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</si>
  <si>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</si>
  <si>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</si>
  <si>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</si>
  <si>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</si>
  <si>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</si>
  <si>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</si>
  <si>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</si>
  <si>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</si>
  <si>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</si>
  <si>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</si>
  <si>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</si>
  <si>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</si>
  <si>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</si>
  <si>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</si>
  <si>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</si>
  <si>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</si>
  <si>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</si>
  <si>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</si>
  <si>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</si>
  <si>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</si>
  <si>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</si>
  <si>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</si>
  <si>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</si>
  <si>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</si>
  <si>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</si>
  <si>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</si>
  <si>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</si>
  <si>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</si>
  <si>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</si>
  <si>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</si>
  <si>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</si>
  <si>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</si>
  <si>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</si>
  <si>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</si>
  <si>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</si>
  <si>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</si>
  <si>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</si>
  <si>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</si>
  <si>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</si>
  <si>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</si>
  <si>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</si>
  <si>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</si>
  <si>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</si>
  <si>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</si>
  <si>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</si>
  <si>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</si>
  <si>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</si>
  <si>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</si>
  <si>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</si>
  <si>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</si>
  <si>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</si>
  <si>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</si>
  <si>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</si>
  <si>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</si>
  <si>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</si>
  <si>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</si>
  <si>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</si>
  <si>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</si>
  <si>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</si>
  <si>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</si>
  <si>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</si>
  <si>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</si>
  <si>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</si>
  <si>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</si>
  <si>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</si>
  <si>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</si>
  <si>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</si>
  <si>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</si>
  <si>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</si>
  <si>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</si>
  <si>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</si>
  <si>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</si>
  <si>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</si>
  <si>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</si>
  <si>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</si>
  <si>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</si>
  <si>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</si>
  <si>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</si>
  <si>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</si>
  <si>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</si>
  <si>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</si>
  <si>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</si>
  <si>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</si>
  <si>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</si>
  <si>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</si>
  <si>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</si>
  <si>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</si>
  <si>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</si>
  <si>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</si>
  <si>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</si>
  <si>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</si>
  <si>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</si>
  <si>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</si>
  <si>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</si>
  <si>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</si>
  <si>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</si>
  <si>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</si>
  <si>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</si>
  <si>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</si>
  <si>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</si>
  <si>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</si>
  <si>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</si>
  <si>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</si>
  <si>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</si>
  <si>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</si>
  <si>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</si>
  <si>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</si>
  <si>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</si>
  <si>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</si>
  <si>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</si>
  <si>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</si>
  <si>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</si>
  <si>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</si>
  <si>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</si>
  <si>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</si>
  <si>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</si>
  <si>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</si>
  <si>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</si>
  <si>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</si>
  <si>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</si>
  <si>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</si>
  <si>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</si>
  <si>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</si>
  <si>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</si>
  <si>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</si>
  <si>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</si>
  <si>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</si>
  <si>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</si>
  <si>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</si>
  <si>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</si>
  <si>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</si>
  <si>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</si>
  <si>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</si>
  <si>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</si>
  <si>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</si>
  <si>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</si>
  <si>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</si>
  <si>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</si>
  <si>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</si>
  <si>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</si>
  <si>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</si>
  <si>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</si>
  <si>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</si>
  <si>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</si>
  <si>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</si>
  <si>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</si>
  <si>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</si>
  <si>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</si>
  <si>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</si>
  <si>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</si>
  <si>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</si>
  <si>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</si>
  <si>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</si>
  <si>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</si>
  <si>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</si>
  <si>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</si>
  <si>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</si>
  <si>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</si>
  <si>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</si>
  <si>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</si>
  <si>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</si>
  <si>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</si>
  <si>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</si>
  <si>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</si>
  <si>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</si>
  <si>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</si>
  <si>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</si>
  <si>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</si>
  <si>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</si>
  <si>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</si>
  <si>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</si>
  <si>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</si>
  <si>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</si>
  <si>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</si>
  <si>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</si>
  <si>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</si>
  <si>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</si>
  <si>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</si>
  <si>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</si>
  <si>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</si>
  <si>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</si>
  <si>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</si>
  <si>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</si>
  <si>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</si>
  <si>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</si>
  <si>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</si>
  <si>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</si>
  <si>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</si>
  <si>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</si>
  <si>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</si>
  <si>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</si>
  <si>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</si>
  <si>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</si>
  <si>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</si>
  <si>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</si>
  <si>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</si>
  <si>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</si>
  <si>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</si>
  <si>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</si>
  <si>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</si>
  <si>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</si>
  <si>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</si>
  <si>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</si>
  <si>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</si>
  <si>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</si>
  <si>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</si>
  <si>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</si>
  <si>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</si>
  <si>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</si>
  <si>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</si>
  <si>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</si>
  <si>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</si>
  <si>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</si>
  <si>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</si>
  <si>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</si>
  <si>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</si>
  <si>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</si>
  <si>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</si>
  <si>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</si>
  <si>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</si>
  <si>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</si>
  <si>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</si>
  <si>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</si>
  <si>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</si>
  <si>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</si>
  <si>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</si>
  <si>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</si>
  <si>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</si>
  <si>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</si>
  <si>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</si>
  <si>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</si>
  <si>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</si>
  <si>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</si>
  <si>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</si>
  <si>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</si>
  <si>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</si>
  <si>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</si>
  <si>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</si>
  <si>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</si>
  <si>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</si>
  <si>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</si>
  <si>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</si>
  <si>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</si>
  <si>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</si>
  <si>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</si>
  <si>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</si>
  <si>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</si>
  <si>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</si>
  <si>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</si>
  <si>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</si>
  <si>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</si>
  <si>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</si>
  <si>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</si>
  <si>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</si>
  <si>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</si>
  <si>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</si>
  <si>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</si>
  <si>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</si>
  <si>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</si>
  <si>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</si>
  <si>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</si>
  <si>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</si>
  <si>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</si>
  <si>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</si>
  <si>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</si>
  <si>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</si>
  <si>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</si>
  <si>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</si>
  <si>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</si>
  <si>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</si>
  <si>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</si>
  <si>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</si>
  <si>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</si>
  <si>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</si>
  <si>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</si>
  <si>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</si>
  <si>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</si>
  <si>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</si>
  <si>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</si>
  <si>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</si>
  <si>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</si>
  <si>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</si>
  <si>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</si>
  <si>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</si>
  <si>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</si>
  <si>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</si>
  <si>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</si>
  <si>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</si>
  <si>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</si>
  <si>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</si>
  <si>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</si>
  <si>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</si>
  <si>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</si>
  <si>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</si>
  <si>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</si>
  <si>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</si>
  <si>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</si>
  <si>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</si>
  <si>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</si>
  <si>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</si>
  <si>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</si>
  <si>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</si>
  <si>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</si>
  <si>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</si>
  <si>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</si>
  <si>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</si>
  <si>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</si>
  <si>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</si>
  <si>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</si>
  <si>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</si>
  <si>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</si>
  <si>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</si>
  <si>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</si>
  <si>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</si>
  <si>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</si>
  <si>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</si>
  <si>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</si>
  <si>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</si>
  <si>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</si>
  <si>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</si>
  <si>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</si>
  <si>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</si>
  <si>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</si>
  <si>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</si>
  <si>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</si>
  <si>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</si>
  <si>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</si>
  <si>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</si>
  <si>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</si>
  <si>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</si>
  <si>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</si>
  <si>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</si>
  <si>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</si>
  <si>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</si>
  <si>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</si>
  <si>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</si>
  <si>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</si>
  <si>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</si>
  <si>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</si>
  <si>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</si>
  <si>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</si>
  <si>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</si>
  <si>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</si>
  <si>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</si>
  <si>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</si>
  <si>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</si>
  <si>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</si>
  <si>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</si>
  <si>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</si>
  <si>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</si>
  <si>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</si>
  <si>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</si>
  <si>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</si>
  <si>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</si>
  <si>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</si>
  <si>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</si>
  <si>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</si>
  <si>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</si>
  <si>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</si>
  <si>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</si>
  <si>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</si>
  <si>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</si>
  <si>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</si>
  <si>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</si>
  <si>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</si>
  <si>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</si>
  <si>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</si>
  <si>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</si>
  <si>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</si>
  <si>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</si>
  <si>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</si>
  <si>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</si>
  <si>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</si>
  <si>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</si>
  <si>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</si>
  <si>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</si>
  <si>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</si>
  <si>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</si>
  <si>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</si>
  <si>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</si>
  <si>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</si>
  <si>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</si>
  <si>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</si>
  <si>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</si>
  <si>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</si>
  <si>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</si>
  <si>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</si>
  <si>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</si>
  <si>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</si>
  <si>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</si>
  <si>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</si>
  <si>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</si>
  <si>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</si>
  <si>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</si>
  <si>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</si>
  <si>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</si>
  <si>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</si>
  <si>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</si>
  <si>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</si>
  <si>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</si>
  <si>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</si>
  <si>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</si>
  <si>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</si>
  <si>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</si>
  <si>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</si>
  <si>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</si>
  <si>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</si>
  <si>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</si>
  <si>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</si>
  <si>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</si>
  <si>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</si>
  <si>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</si>
  <si>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</si>
  <si>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</si>
  <si>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</si>
  <si>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</si>
  <si>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</si>
  <si>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</si>
  <si>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</si>
  <si>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</si>
  <si>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</si>
  <si>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</si>
  <si>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</si>
  <si>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</si>
  <si>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</si>
  <si>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</si>
  <si>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</si>
  <si>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</si>
  <si>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</si>
  <si>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</si>
  <si>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</si>
  <si>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</si>
  <si>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</si>
  <si>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</si>
  <si>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</si>
  <si>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</si>
  <si>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</si>
  <si>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</si>
  <si>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</si>
  <si>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</si>
  <si>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</si>
  <si>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</si>
  <si>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</si>
  <si>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</si>
  <si>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</si>
  <si>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</si>
  <si>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</si>
  <si>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</si>
  <si>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</si>
  <si>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</si>
  <si>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</si>
  <si>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</si>
  <si>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</si>
  <si>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</si>
  <si>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</si>
  <si>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</si>
  <si>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</si>
  <si>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</si>
  <si>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</si>
  <si>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</si>
  <si>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</si>
  <si>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</si>
  <si>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</si>
  <si>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</si>
  <si>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</si>
  <si>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</si>
  <si>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</si>
  <si>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</si>
  <si>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</si>
  <si>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</si>
  <si>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</si>
  <si>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</si>
  <si>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</si>
  <si>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</si>
  <si>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</si>
  <si>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</si>
  <si>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</si>
  <si>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</si>
  <si>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</si>
  <si>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</si>
  <si>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</si>
  <si>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</si>
  <si>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</si>
  <si>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</si>
  <si>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</si>
  <si>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</si>
  <si>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</si>
  <si>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</si>
  <si>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</si>
  <si>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</si>
  <si>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</si>
  <si>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</si>
  <si>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</si>
  <si>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</si>
  <si>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</si>
  <si>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</si>
  <si>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</si>
  <si>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</si>
  <si>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</si>
  <si>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</si>
  <si>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</si>
  <si>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</si>
  <si>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</si>
  <si>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</si>
  <si>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</si>
  <si>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</si>
  <si>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</si>
  <si>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</si>
  <si>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</si>
  <si>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</si>
  <si>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</si>
  <si>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</si>
  <si>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</si>
  <si>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</si>
  <si>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</si>
  <si>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</si>
  <si>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</si>
  <si>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</si>
  <si>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</si>
  <si>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</si>
  <si>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</si>
  <si>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</si>
  <si>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</si>
  <si>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</si>
  <si>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</si>
  <si>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</si>
  <si>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</si>
  <si>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</si>
  <si>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</si>
  <si>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</si>
  <si>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</si>
  <si>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</si>
  <si>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</si>
  <si>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</si>
  <si>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</si>
  <si>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</si>
  <si>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</si>
  <si>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</si>
  <si>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</si>
  <si>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</si>
  <si>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</si>
  <si>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</si>
  <si>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</si>
  <si>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</si>
  <si>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</si>
  <si>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</si>
  <si>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</si>
  <si>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</si>
  <si>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</si>
  <si>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</si>
  <si>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</si>
  <si>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</si>
  <si>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</si>
  <si>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</si>
  <si>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</si>
  <si>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</si>
  <si>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</si>
  <si>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</si>
  <si>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</si>
  <si>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</si>
  <si>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</si>
  <si>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</si>
  <si>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</si>
  <si>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</si>
  <si>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</si>
  <si>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</si>
  <si>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</si>
  <si>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</si>
  <si>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</si>
  <si>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</si>
  <si>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</si>
  <si>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</si>
  <si>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</si>
  <si>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</si>
  <si>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</si>
  <si>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</si>
  <si>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</si>
  <si>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</si>
  <si>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</si>
  <si>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</si>
  <si>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</si>
  <si>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</si>
  <si>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</si>
  <si>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</si>
  <si>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</si>
  <si>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</si>
  <si>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</si>
  <si>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</si>
  <si>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</si>
  <si>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</si>
  <si>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</si>
  <si>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</si>
  <si>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</si>
  <si>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</si>
  <si>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</si>
  <si>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</si>
  <si>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</si>
  <si>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</si>
  <si>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</si>
  <si>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</si>
  <si>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</si>
  <si>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</si>
  <si>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</si>
  <si>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</si>
  <si>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</si>
  <si>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</si>
  <si>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</si>
  <si>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</si>
  <si>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</si>
  <si>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</si>
  <si>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</si>
  <si>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</si>
  <si>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</si>
  <si>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</si>
  <si>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</si>
  <si>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</si>
  <si>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</si>
  <si>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</si>
  <si>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</si>
  <si>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</si>
  <si>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</si>
  <si>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</si>
  <si>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</si>
  <si>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</si>
  <si>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</si>
  <si>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</si>
  <si>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</si>
  <si>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</si>
  <si>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</si>
  <si>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</si>
  <si>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</si>
  <si>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</si>
  <si>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</si>
  <si>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</si>
  <si>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</si>
  <si>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</si>
  <si>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</si>
  <si>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</si>
  <si>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</si>
  <si>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</si>
  <si>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</si>
  <si>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</si>
  <si>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</si>
  <si>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</si>
  <si>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</si>
  <si>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</si>
  <si>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</si>
  <si>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</si>
  <si>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</si>
  <si>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</si>
  <si>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</si>
  <si>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</si>
  <si>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</si>
  <si>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</si>
  <si>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</si>
  <si>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</si>
  <si>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</si>
  <si>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</si>
  <si>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</si>
  <si>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</si>
  <si>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</si>
  <si>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</si>
  <si>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</si>
  <si>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</si>
  <si>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</si>
  <si>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</si>
  <si>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</si>
  <si>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</si>
  <si>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</si>
  <si>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</si>
  <si>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</si>
  <si>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</si>
  <si>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</si>
  <si>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</si>
  <si>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</si>
  <si>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</si>
  <si>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</si>
  <si>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</si>
  <si>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</si>
  <si>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</si>
  <si>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</si>
  <si>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</si>
  <si>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</si>
  <si>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</si>
  <si>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</si>
  <si>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</si>
  <si>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</si>
  <si>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</si>
  <si>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</si>
  <si>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</si>
  <si>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</si>
  <si>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</si>
  <si>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</si>
  <si>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</si>
  <si>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</si>
  <si>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</si>
  <si>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</si>
  <si>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</si>
  <si>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</si>
  <si>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</si>
  <si>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</si>
  <si>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</si>
  <si>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</si>
  <si>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</si>
  <si>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</si>
  <si>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</si>
  <si>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</si>
  <si>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</si>
  <si>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</si>
  <si>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</si>
  <si>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</si>
  <si>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</si>
  <si>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</si>
  <si>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</si>
  <si>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</si>
  <si>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</si>
  <si>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</si>
  <si>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</si>
  <si>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</si>
  <si>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</si>
  <si>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</si>
  <si>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</si>
  <si>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</si>
  <si>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</si>
  <si>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</si>
  <si>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</si>
  <si>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</si>
  <si>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</si>
  <si>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</si>
  <si>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</si>
  <si>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</si>
  <si>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</si>
  <si>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</si>
  <si>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</si>
  <si>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</si>
  <si>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</si>
  <si>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</si>
  <si>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</si>
  <si>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</si>
  <si>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</si>
  <si>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</si>
  <si>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</si>
  <si>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</si>
  <si>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</si>
  <si>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</si>
  <si>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</si>
  <si>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</si>
  <si>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</si>
  <si>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</si>
  <si>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</si>
  <si>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</si>
  <si>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</si>
  <si>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</si>
  <si>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</si>
  <si>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</si>
  <si>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</si>
  <si>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</si>
  <si>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</si>
  <si>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</si>
  <si>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</si>
  <si>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</si>
  <si>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</si>
  <si>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</si>
  <si>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</si>
  <si>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</si>
  <si>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</si>
  <si>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</si>
  <si>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</si>
  <si>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</si>
  <si>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</si>
  <si>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</si>
  <si>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</si>
  <si>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</si>
  <si>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</si>
  <si>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</si>
  <si>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</si>
  <si>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</si>
  <si>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</si>
  <si>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</si>
  <si>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</si>
  <si>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</si>
  <si>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</si>
  <si>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</si>
  <si>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</si>
  <si>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</si>
  <si>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</si>
  <si>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</si>
  <si>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</si>
  <si>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</si>
  <si>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</si>
  <si>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</si>
  <si>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</si>
  <si>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</si>
  <si>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</si>
  <si>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</si>
  <si>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</si>
  <si>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</si>
  <si>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</si>
  <si>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</si>
  <si>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</si>
  <si>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</si>
  <si>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</si>
  <si>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</si>
  <si>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</si>
  <si>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</si>
  <si>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</si>
  <si>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</si>
  <si>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</si>
  <si>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</si>
  <si>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</si>
  <si>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</si>
  <si>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</si>
  <si>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</si>
  <si>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</si>
  <si>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</si>
  <si>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</si>
  <si>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</si>
  <si>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</si>
  <si>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</si>
  <si>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</si>
  <si>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</si>
  <si>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</si>
  <si>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</si>
  <si>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</si>
  <si>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</si>
  <si>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</si>
  <si>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</si>
  <si>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</si>
  <si>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</si>
  <si>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</si>
  <si>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</si>
  <si>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</si>
  <si>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</si>
  <si>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</si>
  <si>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</si>
  <si>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</si>
  <si>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</si>
  <si>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</si>
  <si>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</si>
  <si>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</si>
  <si>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</si>
  <si>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</si>
  <si>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</si>
  <si>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</si>
  <si>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</si>
  <si>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</si>
  <si>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</si>
  <si>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</si>
  <si>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</si>
  <si>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</si>
  <si>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</si>
  <si>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</si>
  <si>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</si>
  <si>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</si>
  <si>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</si>
  <si>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</si>
  <si>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</si>
  <si>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</si>
  <si>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</si>
  <si>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</si>
  <si>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</si>
  <si>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</si>
  <si>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</si>
  <si>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</si>
  <si>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</si>
  <si>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</si>
  <si>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</si>
  <si>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</si>
  <si>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</si>
  <si>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</si>
  <si>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</si>
  <si>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</si>
  <si>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</si>
  <si>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</si>
  <si>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</si>
  <si>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</si>
  <si>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</si>
  <si>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</si>
  <si>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</si>
  <si>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</si>
  <si>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</si>
  <si>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</si>
  <si>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</si>
  <si>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</si>
  <si>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</si>
  <si>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</si>
  <si>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</si>
  <si>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</si>
  <si>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</si>
  <si>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</si>
  <si>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</si>
  <si>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</si>
  <si>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</si>
  <si>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</si>
  <si>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</si>
  <si>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</si>
  <si>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</si>
  <si>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</si>
  <si>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</si>
  <si>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</si>
  <si>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</si>
  <si>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</si>
  <si>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</si>
  <si>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</si>
  <si>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</si>
  <si>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</si>
  <si>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</si>
  <si>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</si>
  <si>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</si>
  <si>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</si>
  <si>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</si>
  <si>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</si>
  <si>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</si>
  <si>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</si>
  <si>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</si>
  <si>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</si>
  <si>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</si>
  <si>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</si>
  <si>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</si>
  <si>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</si>
  <si>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</si>
  <si>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</si>
  <si>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</si>
  <si>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</si>
  <si>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</si>
  <si>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</si>
  <si>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</si>
  <si>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</si>
  <si>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</si>
  <si>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</si>
  <si>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</si>
  <si>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</si>
  <si>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</si>
  <si>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</si>
  <si>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</si>
  <si>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</si>
  <si>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</si>
  <si>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</si>
  <si>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</si>
  <si>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</si>
  <si>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</si>
  <si>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</si>
  <si>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</si>
  <si>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</si>
  <si>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</si>
  <si>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</si>
  <si>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</si>
  <si>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</si>
  <si>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</si>
  <si>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</si>
  <si>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</si>
  <si>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</si>
  <si>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</si>
  <si>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</si>
  <si>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</si>
  <si>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</si>
  <si>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</si>
  <si>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</si>
  <si>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</si>
  <si>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</si>
  <si>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</si>
  <si>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</si>
  <si>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</si>
  <si>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</si>
  <si>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</si>
  <si>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</si>
  <si>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</si>
  <si>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</si>
  <si>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</si>
  <si>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</si>
  <si>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</si>
  <si>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</si>
  <si>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</si>
  <si>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</si>
  <si>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</si>
  <si>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</si>
  <si>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</si>
  <si>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</si>
  <si>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</si>
  <si>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</si>
  <si>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</si>
  <si>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</si>
  <si>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</si>
  <si>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</si>
  <si>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</si>
  <si>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</si>
  <si>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</si>
  <si>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</si>
  <si>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</si>
  <si>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</si>
  <si>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</si>
  <si>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</si>
  <si>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</si>
  <si>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</si>
  <si>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</si>
  <si>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</si>
  <si>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</si>
  <si>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</si>
  <si>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</si>
  <si>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</si>
  <si>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</si>
  <si>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</si>
  <si>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</si>
  <si>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</si>
  <si>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</si>
  <si>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</si>
  <si>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</si>
  <si>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</si>
  <si>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</si>
  <si>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</si>
  <si>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</si>
  <si>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</si>
  <si>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</si>
  <si>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</si>
  <si>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</si>
  <si>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</si>
  <si>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</si>
  <si>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</si>
  <si>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</si>
  <si>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</si>
  <si>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</si>
  <si>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</si>
  <si>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</si>
  <si>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</si>
  <si>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</si>
  <si>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</si>
  <si>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</si>
  <si>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</si>
  <si>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</si>
  <si>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</si>
  <si>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</si>
  <si>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</si>
  <si>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</si>
  <si>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</si>
  <si>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</si>
  <si>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</si>
  <si>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</si>
  <si>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</si>
  <si>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</si>
  <si>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</si>
  <si>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</si>
  <si>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</si>
  <si>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</si>
  <si>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</si>
  <si>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</si>
  <si>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</si>
  <si>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</si>
  <si>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</si>
  <si>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</si>
  <si>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</si>
  <si>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</si>
  <si>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</si>
  <si>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</si>
  <si>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</si>
  <si>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</si>
  <si>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</si>
  <si>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</si>
  <si>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</si>
  <si>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</si>
  <si>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</si>
  <si>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</si>
  <si>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</si>
  <si>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</si>
  <si>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</si>
  <si>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</si>
  <si>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</si>
  <si>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</si>
  <si>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</si>
  <si>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</si>
  <si>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</si>
  <si>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</si>
  <si>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</si>
  <si>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</si>
  <si>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</si>
  <si>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</si>
  <si>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</si>
  <si>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</si>
  <si>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</si>
  <si>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</si>
  <si>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</si>
  <si>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</si>
  <si>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</si>
  <si>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</si>
  <si>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</si>
  <si>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</si>
  <si>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</si>
  <si>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</si>
  <si>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</si>
  <si>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</si>
  <si>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</si>
  <si>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</si>
  <si>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</si>
  <si>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</si>
  <si>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</si>
  <si>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</si>
  <si>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</si>
  <si>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</si>
  <si>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</si>
  <si>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</si>
  <si>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</si>
  <si>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</si>
  <si>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</si>
  <si>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</si>
  <si>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</si>
  <si>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</si>
  <si>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</si>
  <si>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</si>
  <si>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</si>
  <si>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</si>
  <si>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</si>
  <si>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</si>
  <si>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</si>
  <si>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</si>
  <si>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</si>
  <si>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</si>
  <si>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</si>
  <si>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</si>
  <si>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</si>
  <si>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</si>
  <si>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</si>
  <si>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</si>
  <si>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</si>
  <si>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</si>
  <si>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</si>
  <si>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</si>
  <si>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</si>
  <si>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</si>
  <si>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</si>
  <si>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</si>
  <si>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</si>
  <si>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</si>
  <si>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</si>
  <si>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</si>
  <si>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</si>
  <si>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</si>
  <si>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</si>
  <si>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</si>
  <si>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</si>
  <si>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</si>
  <si>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</si>
  <si>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</si>
  <si>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</si>
  <si>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</si>
  <si>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</si>
  <si>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</si>
  <si>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</si>
  <si>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</si>
  <si>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</si>
  <si>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</si>
  <si>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</si>
  <si>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</si>
  <si>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</si>
  <si>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</si>
  <si>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</si>
  <si>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</si>
  <si>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</si>
  <si>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</si>
  <si>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</si>
  <si>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</si>
  <si>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</si>
  <si>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</si>
  <si>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</si>
  <si>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</si>
  <si>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</si>
  <si>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</si>
  <si>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</si>
  <si>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</si>
  <si>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</si>
  <si>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</si>
  <si>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</si>
  <si>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</si>
  <si>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</si>
  <si>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</si>
  <si>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</si>
  <si>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</si>
  <si>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</si>
  <si>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</si>
  <si>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</si>
  <si>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</si>
  <si>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</si>
  <si>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</si>
  <si>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</si>
  <si>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</si>
  <si>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</si>
  <si>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</si>
  <si>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</si>
  <si>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</si>
  <si>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</si>
  <si>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</si>
  <si>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</si>
  <si>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</si>
  <si>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</si>
  <si>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</si>
  <si>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</si>
  <si>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</si>
  <si>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</si>
  <si>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</si>
  <si>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</si>
  <si>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</si>
  <si>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</si>
  <si>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</si>
  <si>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</si>
  <si>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</si>
  <si>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</si>
  <si>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</si>
  <si>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</si>
  <si>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</si>
  <si>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</si>
  <si>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</si>
  <si>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</si>
  <si>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</si>
  <si>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</si>
  <si>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</si>
  <si>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</si>
  <si>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</si>
  <si>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</si>
  <si>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</si>
  <si>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</si>
  <si>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</si>
  <si>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</si>
  <si>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</si>
  <si>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</si>
  <si>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</si>
  <si>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</si>
  <si>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</si>
  <si>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</si>
  <si>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</si>
  <si>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</si>
  <si>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</si>
  <si>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</si>
  <si>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</si>
  <si>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</si>
  <si>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</si>
  <si>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</si>
  <si>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</si>
  <si>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</si>
  <si>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</si>
  <si>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</si>
  <si>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</si>
  <si>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</si>
  <si>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</si>
  <si>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</si>
  <si>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</si>
  <si>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</si>
  <si>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</si>
  <si>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</si>
  <si>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</si>
  <si>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</si>
  <si>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</si>
  <si>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</si>
  <si>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</si>
  <si>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</si>
  <si>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</si>
  <si>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</si>
  <si>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</si>
  <si>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</si>
  <si>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</si>
  <si>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</si>
  <si>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</si>
  <si>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</si>
  <si>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</si>
  <si>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</si>
  <si>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</si>
  <si>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</si>
  <si>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</si>
  <si>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</si>
  <si>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</si>
  <si>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</si>
  <si>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</si>
  <si>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</si>
  <si>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</si>
  <si>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</si>
  <si>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</si>
  <si>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</si>
  <si>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</si>
  <si>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</si>
  <si>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</si>
  <si>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</si>
  <si>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</si>
  <si>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</si>
  <si>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</si>
  <si>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</si>
  <si>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</si>
  <si>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</si>
  <si>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</si>
  <si>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</si>
  <si>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</si>
  <si>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</si>
  <si>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</si>
  <si>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</si>
  <si>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</si>
  <si>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</si>
  <si>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</si>
  <si>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</si>
  <si>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</si>
  <si>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</si>
  <si>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</si>
  <si>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</si>
  <si>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</si>
  <si>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</si>
  <si>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</si>
  <si>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</si>
  <si>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</si>
  <si>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</si>
  <si>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</si>
  <si>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</si>
  <si>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</si>
  <si>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</si>
  <si>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</si>
  <si>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</si>
  <si>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</si>
  <si>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</si>
  <si>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</si>
  <si>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</si>
  <si>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</si>
  <si>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</si>
  <si>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</si>
  <si>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</si>
  <si>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</si>
  <si>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</si>
  <si>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</si>
  <si>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</si>
  <si>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</si>
  <si>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</si>
  <si>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</si>
  <si>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</si>
  <si>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</si>
  <si>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</si>
  <si>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</si>
  <si>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</si>
  <si>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</si>
  <si>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</si>
  <si>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</si>
  <si>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</si>
  <si>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</si>
  <si>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</si>
  <si>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</si>
  <si>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</si>
  <si>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</si>
  <si>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</si>
  <si>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</si>
  <si>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</si>
  <si>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</si>
  <si>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</si>
  <si>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</si>
  <si>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</si>
  <si>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</si>
  <si>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</si>
  <si>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</si>
  <si>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</si>
  <si>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</si>
  <si>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</si>
  <si>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</si>
  <si>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</si>
  <si>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</si>
  <si>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</si>
  <si>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</si>
  <si>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</si>
  <si>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</si>
  <si>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</si>
  <si>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</si>
  <si>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</si>
  <si>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</si>
  <si>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</si>
  <si>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</si>
  <si>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</si>
  <si>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</si>
  <si>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</si>
  <si>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</si>
  <si>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</si>
  <si>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</si>
  <si>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</si>
  <si>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</si>
  <si>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</si>
  <si>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</si>
  <si>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</si>
  <si>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</si>
  <si>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</si>
  <si>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</si>
  <si>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</si>
  <si>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</si>
  <si>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</si>
  <si>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</si>
  <si>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</si>
  <si>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</si>
  <si>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</si>
  <si>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</si>
  <si>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</si>
  <si>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</si>
  <si>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</si>
  <si>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</si>
  <si>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</si>
  <si>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</si>
  <si>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</si>
  <si>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</si>
  <si>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</si>
  <si>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</si>
  <si>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</si>
  <si>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</si>
  <si>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</si>
  <si>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</si>
  <si>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</si>
  <si>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</si>
  <si>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</si>
  <si>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</si>
  <si>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</si>
  <si>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</si>
  <si>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</si>
  <si>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</si>
  <si>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</si>
  <si>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</si>
  <si>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</si>
  <si>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</si>
  <si>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</si>
  <si>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</si>
  <si>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</si>
  <si>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</si>
  <si>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</si>
  <si>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</si>
  <si>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</si>
  <si>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</si>
  <si>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</si>
  <si>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</si>
  <si>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</si>
  <si>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</si>
  <si>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</si>
  <si>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</si>
  <si>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</si>
  <si>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</si>
  <si>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</si>
  <si>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</si>
  <si>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</si>
  <si>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</si>
  <si>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</si>
  <si>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</si>
  <si>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</si>
  <si>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</si>
  <si>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</si>
  <si>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</si>
  <si>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</si>
  <si>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</si>
  <si>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</si>
  <si>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</si>
  <si>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</si>
  <si>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</si>
  <si>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</si>
  <si>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</si>
  <si>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</si>
  <si>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</si>
  <si>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</si>
  <si>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</si>
  <si>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</si>
  <si>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</si>
  <si>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</si>
  <si>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</si>
  <si>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</si>
  <si>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</si>
  <si>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</si>
  <si>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</si>
  <si>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</si>
  <si>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</si>
  <si>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</si>
  <si>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</si>
  <si>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</si>
  <si>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</si>
  <si>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</si>
  <si>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</si>
  <si>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</si>
  <si>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</si>
  <si>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</si>
  <si>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</si>
  <si>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</si>
  <si>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</si>
  <si>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</si>
  <si>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</si>
  <si>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</si>
  <si>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</si>
  <si>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</si>
  <si>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</si>
  <si>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</si>
  <si>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</si>
  <si>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</si>
  <si>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</si>
  <si>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</si>
  <si>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</si>
  <si>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</si>
  <si>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</si>
  <si>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</si>
  <si>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</si>
  <si>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</si>
  <si>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</si>
  <si>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</si>
  <si>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</si>
  <si>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</si>
  <si>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</si>
  <si>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</si>
  <si>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</si>
  <si>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</si>
  <si>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</si>
  <si>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</si>
  <si>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</si>
  <si>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</si>
  <si>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</si>
  <si>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</si>
  <si>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</si>
  <si>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</si>
  <si>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</si>
  <si>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</si>
  <si>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</si>
  <si>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</si>
  <si>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</si>
  <si>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</si>
  <si>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</si>
  <si>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</si>
  <si>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</si>
  <si>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</si>
  <si>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</si>
  <si>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</si>
  <si>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</si>
  <si>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</si>
  <si>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</si>
  <si>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</si>
  <si>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</si>
  <si>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</si>
  <si>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</si>
  <si>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</si>
  <si>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</si>
  <si>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</si>
  <si>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</si>
  <si>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</si>
  <si>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</si>
  <si>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</si>
  <si>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</si>
  <si>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</si>
  <si>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</si>
  <si>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</si>
  <si>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</si>
  <si>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</si>
  <si>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</si>
  <si>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</si>
  <si>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</si>
  <si>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</si>
  <si>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</si>
  <si>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</si>
  <si>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</si>
  <si>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</si>
  <si>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</si>
  <si>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</si>
  <si>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</si>
  <si>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</si>
  <si>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</si>
  <si>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</si>
  <si>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</si>
  <si>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</si>
  <si>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</si>
  <si>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</si>
  <si>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</si>
  <si>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</si>
  <si>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</si>
  <si>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</si>
  <si>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</si>
  <si>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</si>
  <si>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</si>
  <si>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</si>
  <si>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</si>
  <si>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</si>
  <si>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</si>
  <si>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</si>
  <si>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</si>
  <si>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</si>
  <si>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</si>
  <si>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</si>
  <si>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</si>
  <si>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</si>
  <si>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</si>
  <si>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</si>
  <si>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</si>
  <si>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</si>
  <si>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</si>
  <si>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</si>
  <si>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</si>
  <si>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</si>
  <si>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</si>
  <si>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</si>
  <si>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</si>
  <si>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</si>
  <si>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</si>
  <si>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</si>
  <si>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</si>
  <si>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</si>
  <si>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</si>
  <si>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</si>
  <si>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</si>
  <si>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</si>
  <si>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</si>
  <si>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</si>
  <si>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</si>
  <si>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</si>
  <si>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</si>
  <si>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</si>
  <si>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</si>
  <si>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</si>
  <si>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</si>
  <si>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</si>
  <si>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</si>
  <si>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</si>
  <si>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</si>
  <si>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</si>
  <si>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</si>
  <si>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</si>
  <si>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</si>
  <si>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</si>
  <si>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</si>
  <si>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</si>
  <si>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</si>
  <si>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</si>
  <si>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</si>
  <si>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</si>
  <si>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</si>
  <si>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</si>
  <si>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</si>
  <si>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</si>
  <si>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</si>
  <si>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</si>
  <si>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</si>
  <si>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</si>
  <si>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</si>
  <si>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</si>
  <si>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</si>
  <si>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</si>
  <si>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</si>
  <si>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</si>
  <si>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</si>
  <si>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</si>
  <si>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</si>
  <si>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</si>
  <si>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</si>
  <si>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</si>
  <si>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</si>
  <si>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</si>
  <si>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</si>
  <si>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</si>
  <si>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</si>
  <si>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</si>
  <si>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</si>
  <si>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</si>
  <si>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</si>
  <si>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</si>
  <si>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</si>
  <si>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</si>
  <si>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</si>
  <si>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</si>
  <si>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</si>
  <si>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</si>
  <si>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</si>
  <si>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</si>
  <si>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</si>
  <si>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</si>
  <si>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</si>
  <si>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</si>
  <si>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</si>
  <si>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</si>
  <si>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</si>
  <si>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</si>
  <si>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</si>
  <si>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</si>
  <si>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</si>
  <si>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</si>
  <si>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</si>
  <si>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</si>
  <si>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</si>
  <si>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</si>
  <si>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</si>
  <si>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</si>
  <si>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</si>
  <si>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</si>
  <si>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</si>
  <si>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</si>
  <si>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</si>
  <si>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</si>
  <si>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</si>
  <si>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</si>
  <si>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</si>
  <si>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</si>
  <si>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</si>
  <si>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</si>
  <si>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</si>
  <si>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</si>
  <si>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</si>
  <si>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</si>
  <si>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</si>
  <si>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</si>
  <si>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</si>
  <si>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</si>
  <si>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</si>
  <si>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</si>
  <si>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</si>
  <si>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</si>
  <si>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</si>
  <si>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</si>
  <si>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</si>
  <si>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</si>
  <si>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</si>
  <si>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</si>
  <si>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</si>
  <si>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</si>
  <si>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</si>
  <si>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</si>
  <si>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</si>
  <si>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</si>
  <si>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</si>
  <si>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</si>
  <si>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</si>
  <si>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</si>
  <si>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</si>
  <si>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</si>
  <si>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</si>
  <si>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</si>
  <si>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</si>
  <si>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</si>
  <si>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</si>
  <si>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</si>
  <si>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</si>
  <si>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</si>
  <si>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</si>
  <si>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</si>
  <si>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</si>
  <si>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</si>
  <si>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</si>
  <si>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</si>
  <si>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</si>
  <si>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</si>
  <si>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</si>
  <si>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</si>
  <si>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</si>
  <si>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</si>
  <si>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</si>
  <si>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</si>
  <si>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</si>
  <si>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</si>
  <si>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</si>
  <si>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</si>
  <si>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</si>
  <si>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</si>
  <si>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</si>
  <si>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</si>
  <si>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</si>
  <si>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</si>
  <si>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</si>
  <si>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</si>
  <si>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</si>
  <si>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</si>
  <si>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</si>
  <si>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</si>
  <si>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</si>
  <si>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</si>
  <si>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</si>
  <si>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</si>
  <si>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</si>
  <si>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</si>
  <si>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</si>
  <si>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</si>
  <si>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</si>
  <si>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</si>
  <si>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</si>
  <si>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</si>
  <si>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</si>
  <si>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</si>
  <si>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</si>
  <si>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</si>
  <si>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</si>
  <si>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</si>
  <si>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</si>
  <si>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</si>
  <si>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</si>
  <si>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</si>
  <si>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</si>
  <si>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</si>
  <si>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</si>
  <si>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</si>
  <si>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</si>
  <si>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</si>
  <si>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</si>
  <si>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</si>
  <si>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</si>
  <si>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</si>
  <si>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</si>
  <si>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</si>
  <si>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</si>
  <si>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</si>
  <si>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</si>
  <si>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</si>
  <si>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</si>
  <si>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</si>
  <si>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</si>
  <si>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</si>
  <si>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</si>
  <si>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</si>
  <si>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</si>
  <si>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</si>
  <si>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</si>
  <si>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</si>
  <si>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</si>
  <si>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</si>
  <si>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</si>
  <si>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</si>
  <si>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</si>
  <si>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</si>
  <si>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</si>
  <si>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</si>
  <si>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</si>
  <si>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</si>
  <si>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</si>
  <si>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</si>
  <si>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</si>
  <si>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</si>
  <si>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</si>
  <si>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</si>
  <si>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</si>
  <si>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</si>
  <si>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</si>
  <si>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</si>
  <si>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</si>
  <si>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</si>
  <si>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</si>
  <si>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</si>
  <si>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</si>
  <si>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</si>
  <si>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</si>
  <si>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</si>
  <si>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</si>
  <si>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</si>
  <si>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</si>
  <si>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</si>
  <si>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</si>
  <si>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</si>
  <si>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</si>
  <si>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</si>
  <si>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</si>
  <si>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</si>
  <si>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</si>
  <si>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</si>
  <si>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</si>
  <si>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</si>
  <si>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</si>
  <si>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</si>
  <si>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</si>
  <si>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</si>
  <si>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</si>
  <si>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</si>
  <si>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</si>
  <si>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</si>
  <si>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</si>
  <si>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</si>
  <si>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</si>
  <si>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</si>
  <si>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</si>
  <si>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</si>
  <si>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</si>
  <si>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</si>
  <si>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</si>
  <si>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</si>
  <si>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</si>
  <si>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</si>
  <si>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</si>
  <si>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</si>
  <si>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</si>
  <si>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</si>
  <si>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</si>
  <si>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</si>
  <si>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</si>
  <si>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</si>
  <si>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</si>
  <si>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</si>
  <si>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</si>
  <si>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</si>
  <si>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</si>
  <si>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</si>
  <si>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</si>
  <si>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</si>
  <si>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</si>
  <si>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</si>
  <si>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</si>
  <si>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</si>
  <si>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</si>
  <si>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</si>
  <si>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</si>
  <si>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</si>
  <si>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</si>
  <si>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</si>
  <si>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</si>
  <si>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</si>
  <si>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</si>
  <si>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</si>
  <si>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</si>
  <si>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</si>
  <si>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</si>
  <si>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</si>
  <si>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</si>
  <si>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</si>
  <si>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</si>
  <si>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</si>
  <si>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</si>
  <si>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</si>
  <si>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</si>
  <si>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</si>
  <si>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</si>
  <si>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</si>
  <si>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</si>
  <si>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</si>
  <si>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</si>
  <si>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</si>
  <si>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</si>
  <si>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</si>
  <si>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</si>
  <si>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</si>
  <si>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</si>
  <si>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</si>
  <si>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</si>
  <si>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</si>
  <si>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</si>
  <si>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</si>
  <si>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</si>
  <si>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</si>
  <si>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</si>
  <si>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</si>
  <si>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</si>
  <si>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</si>
  <si>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</si>
  <si>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</si>
  <si>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</si>
  <si>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</si>
  <si>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</si>
  <si>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</si>
  <si>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</si>
  <si>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</si>
  <si>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</si>
  <si>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</si>
  <si>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</si>
  <si>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</si>
  <si>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</si>
  <si>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</si>
  <si>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</si>
  <si>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</si>
  <si>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</si>
  <si>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</si>
  <si>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</si>
  <si>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</si>
  <si>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</si>
  <si>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</si>
  <si>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</si>
  <si>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</si>
  <si>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</si>
  <si>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</si>
  <si>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</si>
  <si>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</si>
  <si>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</si>
  <si>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</si>
  <si>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</si>
  <si>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</si>
  <si>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</si>
  <si>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</si>
  <si>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</si>
  <si>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</si>
  <si>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</si>
  <si>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</si>
  <si>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</si>
  <si>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</si>
  <si>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</si>
  <si>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</si>
  <si>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</si>
  <si>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</si>
  <si>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</si>
  <si>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</si>
  <si>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</si>
  <si>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</si>
  <si>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</si>
  <si>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</si>
  <si>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</si>
  <si>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</si>
  <si>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</si>
  <si>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</si>
  <si>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</si>
  <si>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</si>
  <si>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</si>
  <si>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</si>
  <si>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</si>
  <si>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</si>
  <si>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</si>
  <si>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</si>
  <si>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</si>
  <si>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</si>
  <si>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</si>
  <si>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</si>
  <si>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</si>
  <si>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</si>
  <si>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</si>
  <si>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</si>
  <si>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</si>
  <si>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</si>
  <si>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</si>
  <si>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</si>
  <si>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</si>
  <si>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</si>
  <si>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</si>
  <si>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</si>
  <si>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</si>
  <si>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</si>
  <si>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</si>
  <si>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</si>
  <si>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</si>
  <si>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</si>
  <si>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</si>
  <si>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</si>
  <si>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</si>
  <si>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</si>
  <si>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</si>
  <si>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</si>
  <si>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</si>
  <si>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</si>
  <si>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</si>
  <si>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</si>
  <si>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</si>
  <si>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</si>
  <si>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</si>
  <si>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</si>
  <si>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</si>
  <si>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</si>
  <si>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</si>
  <si>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</si>
  <si>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</si>
  <si>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</si>
  <si>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</si>
  <si>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</si>
  <si>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</si>
  <si>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</si>
  <si>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</si>
  <si>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</si>
  <si>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</si>
  <si>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</si>
  <si>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</si>
  <si>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</si>
  <si>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</si>
  <si>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</si>
  <si>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</si>
  <si>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</si>
  <si>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</si>
  <si>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</si>
  <si>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</si>
  <si>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</si>
  <si>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</si>
  <si>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</si>
  <si>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</si>
  <si>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</si>
  <si>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</si>
  <si>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</si>
  <si>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</si>
  <si>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</si>
  <si>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</si>
  <si>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</si>
  <si>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</si>
  <si>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</si>
  <si>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</si>
  <si>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</si>
  <si>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</si>
  <si>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</si>
  <si>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</si>
  <si>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</si>
  <si>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</si>
  <si>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</si>
  <si>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</si>
  <si>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</si>
  <si>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</si>
  <si>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</si>
  <si>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</si>
  <si>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</si>
  <si>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</si>
  <si>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</si>
  <si>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</si>
  <si>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</si>
  <si>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</si>
  <si>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</si>
  <si>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</si>
  <si>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</si>
  <si>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</si>
  <si>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</si>
  <si>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</si>
  <si>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</si>
  <si>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</si>
  <si>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</si>
  <si>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</si>
  <si>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</si>
  <si>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</si>
  <si>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</si>
  <si>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</si>
  <si>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</si>
  <si>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</si>
  <si>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</si>
  <si>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</si>
  <si>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</si>
  <si>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</si>
  <si>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</si>
  <si>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</si>
  <si>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</si>
  <si>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</si>
  <si>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</si>
  <si>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</si>
  <si>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</si>
  <si>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</si>
  <si>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</si>
  <si>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</si>
  <si>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</si>
  <si>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</si>
  <si>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</si>
  <si>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</si>
  <si>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</si>
  <si>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</si>
  <si>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</si>
  <si>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</si>
  <si>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</si>
  <si>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</si>
  <si>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</si>
  <si>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</si>
  <si>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</si>
  <si>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</si>
  <si>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</si>
  <si>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</si>
  <si>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</si>
  <si>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</si>
  <si>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</si>
  <si>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</si>
  <si>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</si>
  <si>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</si>
  <si>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</si>
  <si>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</si>
  <si>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</si>
  <si>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</si>
  <si>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</si>
  <si>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</si>
  <si>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</si>
  <si>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</si>
  <si>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</si>
  <si>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</si>
  <si>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</si>
  <si>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</si>
  <si>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</si>
  <si>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</si>
  <si>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</si>
  <si>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</si>
  <si>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</si>
  <si>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</si>
  <si>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</si>
  <si>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</si>
  <si>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</si>
  <si>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</si>
  <si>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</si>
  <si>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</si>
  <si>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</si>
  <si>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</si>
  <si>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</si>
  <si>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</si>
  <si>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</si>
  <si>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</si>
  <si>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</si>
  <si>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</si>
  <si>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</si>
  <si>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</si>
  <si>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</si>
  <si>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</si>
  <si>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</si>
  <si>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</si>
  <si>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</si>
  <si>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</si>
  <si>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</si>
  <si>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</si>
  <si>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</si>
  <si>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</si>
  <si>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</si>
  <si>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</si>
  <si>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</si>
  <si>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</si>
  <si>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</si>
  <si>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</si>
  <si>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</si>
  <si>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</si>
  <si>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</si>
  <si>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</si>
  <si>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</si>
  <si>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</si>
  <si>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</si>
  <si>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</si>
  <si>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</si>
  <si>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</si>
  <si>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</si>
  <si>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</si>
  <si>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</si>
  <si>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</si>
  <si>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</si>
  <si>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</si>
  <si>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</si>
  <si>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</si>
  <si>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</si>
  <si>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</si>
  <si>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</si>
  <si>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</si>
  <si>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</si>
  <si>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</si>
  <si>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</si>
  <si>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</si>
  <si>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</si>
  <si>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</si>
  <si>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</si>
  <si>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</si>
  <si>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</si>
  <si>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</si>
  <si>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</si>
  <si>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</si>
  <si>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</si>
  <si>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</si>
  <si>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</si>
  <si>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</si>
  <si>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</si>
  <si>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</si>
  <si>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</si>
  <si>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</si>
  <si>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</si>
  <si>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</si>
  <si>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</si>
  <si>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</si>
  <si>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</si>
  <si>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</si>
  <si>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</si>
  <si>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</si>
  <si>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</si>
  <si>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</si>
  <si>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</si>
  <si>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</si>
  <si>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</si>
  <si>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</si>
  <si>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</si>
  <si>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</si>
  <si>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</si>
  <si>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</si>
  <si>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</si>
  <si>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</si>
  <si>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</si>
  <si>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</si>
  <si>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</si>
  <si>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</si>
  <si>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</si>
  <si>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</si>
  <si>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</si>
  <si>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</si>
  <si>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</si>
  <si>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</si>
  <si>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</si>
  <si>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</si>
  <si>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</si>
  <si>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</si>
  <si>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</si>
  <si>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</si>
  <si>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</si>
  <si>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</si>
  <si>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</si>
  <si>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</si>
  <si>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</si>
  <si>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</si>
  <si>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</si>
  <si>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</si>
  <si>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</si>
  <si>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</si>
  <si>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</si>
  <si>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</si>
  <si>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</si>
  <si>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</si>
  <si>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</si>
  <si>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</si>
  <si>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</si>
  <si>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</si>
  <si>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</si>
  <si>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</si>
  <si>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</si>
  <si>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</si>
  <si>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</si>
  <si>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</si>
  <si>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</si>
  <si>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</si>
  <si>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</si>
  <si>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</si>
  <si>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</si>
  <si>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</si>
  <si>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</si>
  <si>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</si>
  <si>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</si>
  <si>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</si>
  <si>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</si>
  <si>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</si>
  <si>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</si>
  <si>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</si>
  <si>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</si>
  <si>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</si>
  <si>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</si>
  <si>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</si>
  <si>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</si>
  <si>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</si>
  <si>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</si>
  <si>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</si>
  <si>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</si>
  <si>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</si>
  <si>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</si>
  <si>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</si>
  <si>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</si>
  <si>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</si>
  <si>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</si>
  <si>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</si>
  <si>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</si>
  <si>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</si>
  <si>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</si>
  <si>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</si>
  <si>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</si>
  <si>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</si>
  <si>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</si>
  <si>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</si>
  <si>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</si>
  <si>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</si>
  <si>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</si>
  <si>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</si>
  <si>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</si>
  <si>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</si>
  <si>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</si>
  <si>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</si>
  <si>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</si>
  <si>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</si>
  <si>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</si>
  <si>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</si>
  <si>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</si>
  <si>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</si>
  <si>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</si>
  <si>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</si>
  <si>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</si>
  <si>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</si>
  <si>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</si>
  <si>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</si>
  <si>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</si>
  <si>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</si>
  <si>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</si>
  <si>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</si>
  <si>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</si>
  <si>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</si>
  <si>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</si>
  <si>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</si>
  <si>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</si>
  <si>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</si>
  <si>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</si>
  <si>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</si>
  <si>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</si>
  <si>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</si>
  <si>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</si>
  <si>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</si>
  <si>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</si>
  <si>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</si>
  <si>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</si>
  <si>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</si>
  <si>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</si>
  <si>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</si>
  <si>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</si>
  <si>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</si>
  <si>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</si>
  <si>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</si>
  <si>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</si>
  <si>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</si>
  <si>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</si>
  <si>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</si>
  <si>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</si>
  <si>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</si>
  <si>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</si>
  <si>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</si>
  <si>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</si>
  <si>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</si>
  <si>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</si>
  <si>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</si>
  <si>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</si>
  <si>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</si>
  <si>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</si>
  <si>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</si>
  <si>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</si>
  <si>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</si>
  <si>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</si>
  <si>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</si>
  <si>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</si>
  <si>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</si>
  <si>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</si>
  <si>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</si>
  <si>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</si>
  <si>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</si>
  <si>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</si>
  <si>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</si>
  <si>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</si>
  <si>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</si>
  <si>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</si>
  <si>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</si>
  <si>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</si>
  <si>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</si>
  <si>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</si>
  <si>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</si>
  <si>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</si>
  <si>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</si>
  <si>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</si>
  <si>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</si>
  <si>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</si>
  <si>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</si>
  <si>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</si>
  <si>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</si>
  <si>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</si>
  <si>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</si>
  <si>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</si>
  <si>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</si>
  <si>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</si>
  <si>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</si>
  <si>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</si>
  <si>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</si>
  <si>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</si>
  <si>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</si>
  <si>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</si>
  <si>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</si>
  <si>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</si>
  <si>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</si>
  <si>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</si>
  <si>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</si>
  <si>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</si>
  <si>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</si>
  <si>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</si>
  <si>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</si>
  <si>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</si>
  <si>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</si>
  <si>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</si>
  <si>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</si>
  <si>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</si>
  <si>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</si>
  <si>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</si>
  <si>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</si>
  <si>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</si>
  <si>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</si>
  <si>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</si>
  <si>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</si>
  <si>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</si>
  <si>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</si>
  <si>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</si>
  <si>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</si>
  <si>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</si>
  <si>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</si>
  <si>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</si>
  <si>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</si>
  <si>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</si>
  <si>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</si>
  <si>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</si>
  <si>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</si>
  <si>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</si>
  <si>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</si>
  <si>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</si>
  <si>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</si>
  <si>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</si>
  <si>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</si>
  <si>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</si>
  <si>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</si>
  <si>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</si>
  <si>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</si>
  <si>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</si>
  <si>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</si>
  <si>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</si>
  <si>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</si>
  <si>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</si>
  <si>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</si>
  <si>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</si>
  <si>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</si>
  <si>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</si>
  <si>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</si>
  <si>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</si>
  <si>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</si>
  <si>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</si>
  <si>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</si>
  <si>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</si>
  <si>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</si>
  <si>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</si>
  <si>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</si>
  <si>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</si>
  <si>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</si>
  <si>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</si>
  <si>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</si>
  <si>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</si>
  <si>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</si>
  <si>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</si>
  <si>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</si>
  <si>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</si>
  <si>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</si>
  <si>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</si>
  <si>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</si>
  <si>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</si>
  <si>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</si>
  <si>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</si>
  <si>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</si>
  <si>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</si>
  <si>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</si>
  <si>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</si>
  <si>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</si>
  <si>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</si>
  <si>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</si>
  <si>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</si>
  <si>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</si>
  <si>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</si>
  <si>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</si>
  <si>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</si>
  <si>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</si>
  <si>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</si>
  <si>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</si>
  <si>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</si>
  <si>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</si>
  <si>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</si>
  <si>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</si>
  <si>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</si>
  <si>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</si>
  <si>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</si>
  <si>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</si>
  <si>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</si>
  <si>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</si>
  <si>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</si>
  <si>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</si>
  <si>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</si>
  <si>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</si>
  <si>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</si>
  <si>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</si>
  <si>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</si>
  <si>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</si>
  <si>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</si>
  <si>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</si>
  <si>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</si>
  <si>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</si>
  <si>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</si>
  <si>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</si>
  <si>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</si>
  <si>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</si>
  <si>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</si>
  <si>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</si>
  <si>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</si>
  <si>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</si>
  <si>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</si>
  <si>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</si>
  <si>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</si>
  <si>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</si>
  <si>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</si>
  <si>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</si>
  <si>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</si>
  <si>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</si>
  <si>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</si>
  <si>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</si>
  <si>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</si>
  <si>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</si>
  <si>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</si>
  <si>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</si>
  <si>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</si>
  <si>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</si>
  <si>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</si>
  <si>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</si>
  <si>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</si>
  <si>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</si>
  <si>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</si>
  <si>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</si>
  <si>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</si>
  <si>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</si>
  <si>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</si>
  <si>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</si>
  <si>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</si>
  <si>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</si>
  <si>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</si>
  <si>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</si>
  <si>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</si>
  <si>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</si>
  <si>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</si>
  <si>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</si>
  <si>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</si>
  <si>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</si>
  <si>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</si>
  <si>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</si>
  <si>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</si>
  <si>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</si>
  <si>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</si>
  <si>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</si>
  <si>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</si>
  <si>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</si>
  <si>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</si>
  <si>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</si>
  <si>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</si>
  <si>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</si>
  <si>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</si>
  <si>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</si>
  <si>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</si>
  <si>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</si>
  <si>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</si>
  <si>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</si>
  <si>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</si>
  <si>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</si>
  <si>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</si>
  <si>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</si>
  <si>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</si>
  <si>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</si>
  <si>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</si>
  <si>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</si>
  <si>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</si>
  <si>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</si>
  <si>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</si>
  <si>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</si>
  <si>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</si>
  <si>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</si>
  <si>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</si>
  <si>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</si>
  <si>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</si>
  <si>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</si>
  <si>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</si>
  <si>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</si>
  <si>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</si>
  <si>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</si>
  <si>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</si>
  <si>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</si>
  <si>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</si>
  <si>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</si>
  <si>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</si>
  <si>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</si>
  <si>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</si>
  <si>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</si>
  <si>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</si>
  <si>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</si>
  <si>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</si>
  <si>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</si>
  <si>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</si>
  <si>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</si>
  <si>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</si>
  <si>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</si>
  <si>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</si>
  <si>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</si>
  <si>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</si>
  <si>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</si>
  <si>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</si>
  <si>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</si>
  <si>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</si>
  <si>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</si>
  <si>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</si>
  <si>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</si>
  <si>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</si>
  <si>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</si>
  <si>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</si>
  <si>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</si>
  <si>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</si>
  <si>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</si>
  <si>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</si>
  <si>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</si>
  <si>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</si>
  <si>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</si>
  <si>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</si>
  <si>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</si>
  <si>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</si>
  <si>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</si>
  <si>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</si>
  <si>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</si>
  <si>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</si>
  <si>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</si>
  <si>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</si>
  <si>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</si>
  <si>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</si>
  <si>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</si>
  <si>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</si>
  <si>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</si>
  <si>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</si>
  <si>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</si>
  <si>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</si>
  <si>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</si>
  <si>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</si>
  <si>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</si>
  <si>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</si>
  <si>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</si>
  <si>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</si>
  <si>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</si>
  <si>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</si>
  <si>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</si>
  <si>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</si>
  <si>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</si>
  <si>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</si>
  <si>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</si>
  <si>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</si>
  <si>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</si>
  <si>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</si>
  <si>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</si>
  <si>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</si>
  <si>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</si>
  <si>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</si>
  <si>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</si>
  <si>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</si>
  <si>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</si>
  <si>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</si>
  <si>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</si>
  <si>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</si>
  <si>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</si>
  <si>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</si>
  <si>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</si>
  <si>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</si>
  <si>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</si>
  <si>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</si>
  <si>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</si>
  <si>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</si>
  <si>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</si>
  <si>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</si>
  <si>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</si>
  <si>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</si>
  <si>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</si>
  <si>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</si>
  <si>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</si>
  <si>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</si>
  <si>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</si>
  <si>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</si>
  <si>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</si>
  <si>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</si>
  <si>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</si>
  <si>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</si>
  <si>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</si>
  <si>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</si>
  <si>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</si>
  <si>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</si>
  <si>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</si>
  <si>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</si>
  <si>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</si>
  <si>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</si>
  <si>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</si>
  <si>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</si>
  <si>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</si>
  <si>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</si>
  <si>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</si>
  <si>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</si>
  <si>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</si>
  <si>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</si>
  <si>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</si>
  <si>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</si>
  <si>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</si>
  <si>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</si>
  <si>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</si>
  <si>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</si>
  <si>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</si>
  <si>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</si>
  <si>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</si>
  <si>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</si>
  <si>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</si>
  <si>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</si>
  <si>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</si>
  <si>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</si>
  <si>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</si>
  <si>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</si>
  <si>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</si>
  <si>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</si>
  <si>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</si>
  <si>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</si>
  <si>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</si>
  <si>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</si>
  <si>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</si>
  <si>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</si>
  <si>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</si>
  <si>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</si>
  <si>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</si>
  <si>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</si>
  <si>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</si>
  <si>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</si>
  <si>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</si>
  <si>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</si>
  <si>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</si>
  <si>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</si>
  <si>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</si>
  <si>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</si>
  <si>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</si>
  <si>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</si>
  <si>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</si>
  <si>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</si>
  <si>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</si>
  <si>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</si>
  <si>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</si>
  <si>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</si>
  <si>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</si>
  <si>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</si>
  <si>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</si>
  <si>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</si>
  <si>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</si>
  <si>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</si>
  <si>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</si>
  <si>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</si>
  <si>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</si>
  <si>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</si>
  <si>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</si>
  <si>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</si>
  <si>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</si>
  <si>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</si>
  <si>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</si>
  <si>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</si>
  <si>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</si>
  <si>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</si>
  <si>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</si>
  <si>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</si>
  <si>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</si>
  <si>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</si>
  <si>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</si>
  <si>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</si>
  <si>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</si>
  <si>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</si>
  <si>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</si>
  <si>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</si>
  <si>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</si>
  <si>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</si>
  <si>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</si>
  <si>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</si>
  <si>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</si>
  <si>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</si>
  <si>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</si>
  <si>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</si>
  <si>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</si>
  <si>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</si>
  <si>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</si>
  <si>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</si>
  <si>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</si>
  <si>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</si>
  <si>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</si>
  <si>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</si>
  <si>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</si>
  <si>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</si>
  <si>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</si>
  <si>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</si>
  <si>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</si>
  <si>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</si>
  <si>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</si>
  <si>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</si>
  <si>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</si>
  <si>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</si>
  <si>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</si>
  <si>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</si>
  <si>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</si>
  <si>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</si>
  <si>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</si>
  <si>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</si>
  <si>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</si>
  <si>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</si>
  <si>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</si>
  <si>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</si>
  <si>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</si>
  <si>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</si>
  <si>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</si>
  <si>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</si>
  <si>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</si>
  <si>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</si>
  <si>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</si>
  <si>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</si>
  <si>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</si>
  <si>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</si>
  <si>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</si>
  <si>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</si>
  <si>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</si>
  <si>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</si>
  <si>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</si>
  <si>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</si>
  <si>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</si>
  <si>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</si>
  <si>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</si>
  <si>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</si>
  <si>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</si>
  <si>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</si>
  <si>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</si>
  <si>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</si>
  <si>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</si>
  <si>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</si>
  <si>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</si>
  <si>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</si>
  <si>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</si>
  <si>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</si>
  <si>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</si>
  <si>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</si>
  <si>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</si>
  <si>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</si>
  <si>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</si>
  <si>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</si>
  <si>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</si>
  <si>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</si>
  <si>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</si>
  <si>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</si>
  <si>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</si>
  <si>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</si>
  <si>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</si>
  <si>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</si>
  <si>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</si>
  <si>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</si>
  <si>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</si>
  <si>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</si>
  <si>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</si>
  <si>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</si>
  <si>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</si>
  <si>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</si>
  <si>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</si>
  <si>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</si>
  <si>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</si>
  <si>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</si>
  <si>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</si>
  <si>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</si>
  <si>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</si>
  <si>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</si>
  <si>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</si>
  <si>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</si>
  <si>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</si>
  <si>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</si>
  <si>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</si>
  <si>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</si>
  <si>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</si>
  <si>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</si>
  <si>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</si>
  <si>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</si>
  <si>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</si>
  <si>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</si>
  <si>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</si>
  <si>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</si>
  <si>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</si>
  <si>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</si>
  <si>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</si>
  <si>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</si>
  <si>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</si>
  <si>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</si>
  <si>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PCM-20251006-00000816</t>
  </si>
  <si>
    <t>ETA 60 mins</t>
  </si>
  <si>
    <t>PCM-20251006-00000818</t>
  </si>
  <si>
    <t>ETA 90 mins</t>
  </si>
  <si>
    <t>PCM-20251006-00000874</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</si>
  <si>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</si>
  <si>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</si>
  <si>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</si>
  <si>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</si>
  <si>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</si>
  <si>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</si>
  <si>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</si>
  <si>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</si>
  <si>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</si>
  <si>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</si>
  <si>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</si>
  <si>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</si>
  <si>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</si>
  <si>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</si>
  <si>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</si>
  <si>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</si>
  <si>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</si>
  <si>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</si>
  <si>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</si>
  <si>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</si>
  <si>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</si>
  <si>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</si>
  <si>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</si>
  <si>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</si>
  <si>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</si>
  <si>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</si>
  <si>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</si>
  <si>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</si>
  <si>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</si>
  <si>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</si>
  <si>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</si>
  <si>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</si>
  <si>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</si>
  <si>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</si>
  <si>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</si>
  <si>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</si>
  <si>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</si>
  <si>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</si>
  <si>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</si>
  <si>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</si>
  <si>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</si>
  <si>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</si>
  <si>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</si>
  <si>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</si>
  <si>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</si>
  <si>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</si>
  <si>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</si>
  <si>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</si>
  <si>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</si>
  <si>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</si>
  <si>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</si>
  <si>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</si>
  <si>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</si>
  <si>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</si>
  <si>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</si>
  <si>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</si>
  <si>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</si>
  <si>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</si>
  <si>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</si>
  <si>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</si>
  <si>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</si>
  <si>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</si>
  <si>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</si>
  <si>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</si>
  <si>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</si>
  <si>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</si>
  <si>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</si>
  <si>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</si>
  <si>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</si>
  <si>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</si>
  <si>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</si>
  <si>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</si>
  <si>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</si>
  <si>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</si>
  <si>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</si>
  <si>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</si>
  <si>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</si>
  <si>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</si>
  <si>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</si>
  <si>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</si>
  <si>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</si>
  <si>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</si>
  <si>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</si>
  <si>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</si>
  <si>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</si>
  <si>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</si>
  <si>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PCM-20251006-00000569</t>
  </si>
  <si>
    <t>PCM-20251006-00000821</t>
  </si>
  <si>
    <t xml:space="preserve">at site TS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</si>
  <si>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</si>
  <si>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</si>
  <si>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</si>
  <si>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</si>
  <si>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</si>
  <si>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</si>
  <si>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 xml:space="preserve"> PCM-20251006-00000738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</si>
  <si>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</si>
  <si>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</si>
  <si>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</si>
  <si>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</si>
  <si>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</si>
  <si>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PCM-20251006-00000859</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</si>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</sst>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6" fontId="21"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1">
    <sortCondition ref="H1:H2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5" totalsRowShown="0" headerRowDxfId="157" dataDxfId="156" headerRowBorderDxfId="154" tableBorderDxfId="155" totalsRowBorderDxfId="153">
  <autoFilter ref="A1:CJ2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7"/>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273.50830347221927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17371</v>
      </c>
      <c r="E3" s="65" t="s">
        <v>38964</v>
      </c>
      <c r="F3" s="66">
        <v>45936.406701388885</v>
      </c>
      <c r="G3" s="67">
        <f ca="1">IFERROR(NOW()-F3,"")</f>
        <v>5.0028009260131512E-2</v>
      </c>
      <c r="H3" s="66">
        <v>45936.401145833333</v>
      </c>
      <c r="I3" s="73" t="str">
        <f>IFERROR(VLOOKUP(D3,DB!A:F,6,0),"")</f>
        <v>SCECO</v>
      </c>
      <c r="J3" s="73" t="str">
        <f>IFERROR(VLOOKUP(D3,DB!A:G,7,0),"")</f>
        <v>Dead</v>
      </c>
      <c r="K3" s="69" t="s">
        <v>38967</v>
      </c>
      <c r="L3" s="70" t="str">
        <f>IFERROR(VLOOKUP(D3,DB!A:I,9,0),"")</f>
        <v>Latis</v>
      </c>
    </row>
    <row r="4" spans="1:12" ht="15" customHeight="1">
      <c r="A4" s="63" t="s">
        <v>38968</v>
      </c>
      <c r="B4" s="73" t="str">
        <f>IFERROR(VLOOKUP(D4,DB!A:K,11,0),"")</f>
        <v>R1</v>
      </c>
      <c r="C4" s="64">
        <v>3</v>
      </c>
      <c r="D4" s="64" t="s">
        <v>21927</v>
      </c>
      <c r="E4" s="65" t="s">
        <v>38964</v>
      </c>
      <c r="F4" s="66">
        <v>45936.407233796293</v>
      </c>
      <c r="G4" s="67">
        <f ca="1">IFERROR(NOW()-F4,"")</f>
        <v>4.9495601851958781E-2</v>
      </c>
      <c r="H4" s="66">
        <v>45936.394733796296</v>
      </c>
      <c r="I4" s="73" t="str">
        <f>IFERROR(VLOOKUP(D4,DB!A:F,6,0),"")</f>
        <v>SCECO</v>
      </c>
      <c r="J4" s="73" t="str">
        <f>IFERROR(VLOOKUP(D4,DB!A:G,7,0),"")</f>
        <v>Vandalized</v>
      </c>
      <c r="K4" s="69" t="s">
        <v>38969</v>
      </c>
      <c r="L4" s="70" t="str">
        <f>IFERROR(VLOOKUP(D4,DB!A:I,9,0),"")</f>
        <v>Latis</v>
      </c>
    </row>
    <row r="5" spans="1:12" ht="15" customHeight="1">
      <c r="A5" s="63" t="s">
        <v>38970</v>
      </c>
      <c r="B5" s="73" t="str">
        <f>IFERROR(VLOOKUP(D5,DB!A:K,11,0),"")</f>
        <v>R1</v>
      </c>
      <c r="C5" s="64">
        <v>1</v>
      </c>
      <c r="D5" s="64" t="s">
        <v>8258</v>
      </c>
      <c r="E5" s="163" t="s">
        <v>38964</v>
      </c>
      <c r="F5" s="66">
        <v>45936.427499999998</v>
      </c>
      <c r="G5" s="67">
        <f ca="1">IFERROR(NOW()-F5,"")</f>
        <v>2.9229398147435859E-2</v>
      </c>
      <c r="H5" s="66">
        <v>45936.421249999999</v>
      </c>
      <c r="I5" s="73" t="str">
        <f>IFERROR(VLOOKUP(D5,DB!A:F,6,0),"")</f>
        <v>SCECO</v>
      </c>
      <c r="J5" s="73" t="str">
        <f>IFERROR(VLOOKUP(D5,DB!A:G,7,0),"")</f>
        <v>Dead</v>
      </c>
      <c r="K5" s="69" t="s">
        <v>38969</v>
      </c>
      <c r="L5" s="70" t="str">
        <f>IFERROR(VLOOKUP(D5,DB!A:I,9,0),"")</f>
        <v>Latis</v>
      </c>
    </row>
    <row r="6" spans="1:12" ht="15" customHeight="1">
      <c r="A6" s="63"/>
      <c r="B6" s="73" t="str">
        <f>IFERROR(VLOOKUP(D6,DB!A:K,11,0),"")</f>
        <v/>
      </c>
      <c r="C6" s="64"/>
      <c r="D6" s="64"/>
      <c r="E6" s="65"/>
      <c r="F6" s="66"/>
      <c r="G6" s="67">
        <f ca="1">IFERROR(NOW()-F6,"")</f>
        <v>45936.456729398145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45936.456729398145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45936.456729398145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45936.456729398145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45936.456729398145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45936.456729398145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45936.456729398145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45936.456729398145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45936.456729398145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45936.456729398145</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45936.456729398145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45936.456729398145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45936.456729398145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45936.456729398145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45936.456729398145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45936.456729398145</v>
      </c>
      <c r="H21" s="68"/>
      <c r="I21" s="73" t="str">
        <f>IFERROR(VLOOKUP(D21,DB!A:F,6,0),"")</f>
        <v/>
      </c>
      <c r="J21" s="73" t="str">
        <f>IFERROR(VLOOKUP(D21,DB!A:G,7,0),"")</f>
        <v/>
      </c>
      <c r="K21" s="69"/>
      <c r="L21" s="70" t="str">
        <f>IFERROR(VLOOKUP(D21,DB!A:I,9,0),"")</f>
        <v/>
      </c>
    </row>
    <row r="22" spans="1:12" ht="15" customHeight="1">
      <c r="A22" s="156"/>
      <c r="B22" s="157" t="str">
        <f>IFERROR(VLOOKUP(D22,DB!A:K,11,0),"")</f>
        <v/>
      </c>
      <c r="C22" s="157"/>
      <c r="D22" s="157"/>
      <c r="E22" s="158"/>
      <c r="F22" s="159"/>
      <c r="G22" s="160">
        <f ca="1">IFERROR(NOW()-F22,"")</f>
        <v>45936.456729398145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45936.456729398145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45936.456729398145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45936.456729398145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45936.456729398145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45936.456729398145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45936.456729398145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45936.456729398145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45936.456729398145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45936.456729398145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45936.456729398145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45936.456729398145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45936.456729398145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45936.456729398145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45936.456729398145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45936.456729398145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45936.456729398145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45936.456729398145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45936.456729398145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45936.456729398145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45936.456729398145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45936.456729398145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45936.456729398145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45936.456729398145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45936.456729398145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45936.456729398145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45936.456729398145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45936.456729398145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45936.456729398145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45936.456729398145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45936.456729398145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45936.456729398145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45936.456729398145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45936.456729398145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45936.456729398145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45936.456729398145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45936.456729398145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45936.456729398145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45936.456729398145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45936.456729398145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45936.456729398145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45936.456729398145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45936.456729398145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45936.456729398145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45936.456729398145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45936.456729398145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45936.456729398145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45936.456729398145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45936.456729398145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45936.456729398145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45936.456729398145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45936.456729398145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45936.456729398145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45936.456729398145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45936.456729398145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45936.456729398145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45936.456729398145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45936.456729398145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45936.456729398145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45936.456729398145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45936.456729398145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45936.456729398145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45936.456729398145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45936.456729398145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45936.456729398145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45936.456729398145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45936.456729398145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45936.456729398145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45936.456729398145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45936.456729398145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45936.456729398145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45936.456729398145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45936.456729398145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45936.456729398145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45936.456729398145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45936.456729398145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45936.456729398145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45936.456729398145</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45936.456729398145</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45936.456729398145</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45936.456729398145</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45936.456729398145</v>
      </c>
      <c r="H103" s="159"/>
      <c r="I103" s="157" t="str">
        <f>IFERROR(VLOOKUP(D103,DB!A:F,6,0),"")</f>
        <v/>
      </c>
      <c r="J103" s="73" t="str">
        <f>IFERROR(VLOOKUP(D103,DB!A:G,7,0),"")</f>
        <v/>
      </c>
      <c r="K103" s="161"/>
      <c r="L103" s="162" t="str">
        <f>IFERROR(VLOOKUP(D103,DB!A:I,9,0),"")</f>
        <v/>
      </c>
    </row>
    <row r="104" spans="1:12" ht="15" customHeight="1">
      <c r="A104" s="156"/>
      <c r="B104" s="157" t="str">
        <f>IFERROR(VLOOKUP(D104,DB!A:K,11,0),"")</f>
        <v/>
      </c>
      <c r="C104" s="157"/>
      <c r="D104" s="157"/>
      <c r="E104" s="158"/>
      <c r="F104" s="159"/>
      <c r="G104" s="160">
        <f ca="1">IFERROR(NOW()-F104,"")</f>
        <v>45936.456729398145</v>
      </c>
      <c r="H104" s="159"/>
      <c r="I104" s="157" t="str">
        <f>IFERROR(VLOOKUP(D104,DB!A:F,6,0),"")</f>
        <v/>
      </c>
      <c r="J104" s="73" t="str">
        <f>IFERROR(VLOOKUP(D104,DB!A:G,7,0),"")</f>
        <v/>
      </c>
      <c r="K104" s="161"/>
      <c r="L104" s="162" t="str">
        <f>IFERROR(VLOOKUP(D104,DB!A:I,9,0),"")</f>
        <v/>
      </c>
    </row>
    <row r="105" spans="1:12" ht="15" customHeight="1">
      <c r="A105" s="156"/>
      <c r="B105" s="157" t="str">
        <f>IFERROR(VLOOKUP(D105,DB!A:K,11,0),"")</f>
        <v/>
      </c>
      <c r="C105" s="157"/>
      <c r="D105" s="157"/>
      <c r="E105" s="158"/>
      <c r="F105" s="159"/>
      <c r="G105" s="160">
        <f ca="1">IFERROR(NOW()-F105,"")</f>
        <v>45936.456729398145</v>
      </c>
      <c r="H105" s="159"/>
      <c r="I105" s="157" t="str">
        <f>IFERROR(VLOOKUP(D105,DB!A:F,6,0),"")</f>
        <v/>
      </c>
      <c r="J105" s="73" t="str">
        <f>IFERROR(VLOOKUP(D105,DB!A:G,7,0),"")</f>
        <v/>
      </c>
      <c r="K105" s="161"/>
      <c r="L105" s="162" t="str">
        <f>IFERROR(VLOOKUP(D105,DB!A:I,9,0),"")</f>
        <v/>
      </c>
    </row>
    <row r="106" spans="1:12" ht="15" customHeight="1">
      <c r="A106" s="156"/>
      <c r="B106" s="157" t="str">
        <f>IFERROR(VLOOKUP(D106,DB!A:K,11,0),"")</f>
        <v/>
      </c>
      <c r="C106" s="157"/>
      <c r="D106" s="157"/>
      <c r="E106" s="158"/>
      <c r="F106" s="159"/>
      <c r="G106" s="160">
        <f ca="1">IFERROR(NOW()-F106,"")</f>
        <v>45936.456729398145</v>
      </c>
      <c r="H106" s="159"/>
      <c r="I106" s="157" t="str">
        <f>IFERROR(VLOOKUP(D106,DB!A:F,6,0),"")</f>
        <v/>
      </c>
      <c r="J106" s="73" t="str">
        <f>IFERROR(VLOOKUP(D106,DB!A:G,7,0),"")</f>
        <v/>
      </c>
      <c r="K106" s="161"/>
      <c r="L106" s="162" t="str">
        <f>IFERROR(VLOOKUP(D106,DB!A:I,9,0),"")</f>
        <v/>
      </c>
    </row>
    <row r="107" spans="1:12" ht="15" customHeight="1">
      <c r="A107" s="156"/>
      <c r="B107" s="157" t="str">
        <f>IFERROR(VLOOKUP(D107,DB!A:K,11,0),"")</f>
        <v/>
      </c>
      <c r="C107" s="157"/>
      <c r="D107" s="157"/>
      <c r="E107" s="158"/>
      <c r="F107" s="159"/>
      <c r="G107" s="160">
        <f ca="1">IFERROR(NOW()-F107,"")</f>
        <v>45936.456729398145</v>
      </c>
      <c r="H107" s="159"/>
      <c r="I107" s="157" t="str">
        <f>IFERROR(VLOOKUP(D107,DB!A:F,6,0),"")</f>
        <v/>
      </c>
      <c r="J107" s="73" t="str">
        <f>IFERROR(VLOOKUP(D107,DB!A:G,7,0),"")</f>
        <v/>
      </c>
      <c r="K107" s="161"/>
      <c r="L107" s="162" t="str">
        <f>IFERROR(VLOOKUP(D107,DB!A:I,9,0),"")</f>
        <v/>
      </c>
    </row>
  </sheetData>
  <customSheetViews>
    <customSheetView guid="{F6042A99-DD27-4453-835D-0834D95730CC}" filter="1" showAutoFilter="1">
      <pageMargins left="0" right="0" top="0" bottom="0" header="0" footer="0"/>
      <autoFilter ref="B1:M1" xr:uid="{68C59D83-A3D0-4C8D-9143-E3A52E2B5DA1}"/>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5"/>
  <sheetViews>
    <sheetView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39048</v>
      </c>
      <c r="F2" s="88">
        <v>45322.056979166664</v>
      </c>
      <c r="G2" s="89" t="s">
        <v>39049</v>
      </c>
      <c r="H2" s="102">
        <v>45322.050729166665</v>
      </c>
      <c r="I2" s="75" t="s">
        <v>83</v>
      </c>
      <c r="J2" s="75" t="s">
        <v>65</v>
      </c>
      <c r="K2" s="101" t="s">
        <v>39050</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39051</v>
      </c>
      <c r="B3" s="75" t="str">
        <f>IFERROR(VLOOKUP(D3,DB!A:K,11,0),"")</f>
        <v>R2</v>
      </c>
      <c r="C3" s="75">
        <v>1</v>
      </c>
      <c r="D3" s="75" t="s">
        <v>31078</v>
      </c>
      <c r="E3" s="88" t="s">
        <v>38964</v>
      </c>
      <c r="F3" s="88">
        <v>45806.727083333331</v>
      </c>
      <c r="G3" s="89">
        <f ca="1">IFERROR(NOW()-F3,"-")</f>
        <v>129.72964606481401</v>
      </c>
      <c r="H3" s="88">
        <v>45791.543067129627</v>
      </c>
      <c r="I3" s="75" t="str">
        <f>IFERROR(VLOOKUP(D3,DB!A:F,6,0),"")</f>
        <v>SCECO</v>
      </c>
      <c r="J3" s="75" t="str">
        <f>IFERROR(VLOOKUP(D3,DB!A:G,7,0),"")</f>
        <v>No BB Shifted</v>
      </c>
      <c r="K3" s="101" t="s">
        <v>39052</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39053</v>
      </c>
      <c r="B4" s="75" t="str">
        <f>IFERROR(VLOOKUP(D4,DB!A:K,11,0),"")</f>
        <v>R2</v>
      </c>
      <c r="C4" s="75">
        <v>1</v>
      </c>
      <c r="D4" s="75" t="s">
        <v>29168</v>
      </c>
      <c r="E4" s="100" t="s">
        <v>38964</v>
      </c>
      <c r="F4" s="88">
        <v>45824.999837962961</v>
      </c>
      <c r="G4" s="89">
        <f ca="1">IFERROR(NOW()-F4,"-")</f>
        <v>111.45689143518393</v>
      </c>
      <c r="H4" s="88">
        <v>45824.993587962963</v>
      </c>
      <c r="I4" s="75" t="str">
        <f>IFERROR(VLOOKUP(D4,DB!A:F,6,0),"")</f>
        <v>Generator-SG</v>
      </c>
      <c r="J4" s="75" t="str">
        <f>IFERROR(VLOOKUP(D4,DB!A:G,7,0),"")</f>
        <v>Good</v>
      </c>
      <c r="K4" s="101" t="s">
        <v>39054</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39055</v>
      </c>
      <c r="B5" s="18" t="str">
        <f>IFERROR(VLOOKUP(D5,DB!A:K,11,0),"")</f>
        <v>R2</v>
      </c>
      <c r="C5" s="18">
        <v>6</v>
      </c>
      <c r="D5" s="18" t="s">
        <v>15383</v>
      </c>
      <c r="E5" s="131" t="s">
        <v>39048</v>
      </c>
      <c r="F5" s="132">
        <v>45936.348078703704</v>
      </c>
      <c r="G5" s="133">
        <f ca="1">IFERROR(NOW()-F5,"-")</f>
        <v>0.10865069444116671</v>
      </c>
      <c r="H5" s="132">
        <v>45936.330717592595</v>
      </c>
      <c r="I5" s="18" t="str">
        <f>IFERROR(VLOOKUP(D5,DB!A:F,6,0),"")</f>
        <v>SCECO</v>
      </c>
      <c r="J5" s="18" t="str">
        <f>IFERROR(VLOOKUP(D5,DB!A:G,7,0),"")</f>
        <v>In progress</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39057</v>
      </c>
      <c r="B6" s="18" t="str">
        <f>IFERROR(VLOOKUP(D6,DB!A:K,11,0),"")</f>
        <v>R2</v>
      </c>
      <c r="C6" s="18">
        <v>1</v>
      </c>
      <c r="D6" s="75" t="s">
        <v>26642</v>
      </c>
      <c r="E6" s="131" t="s">
        <v>38964</v>
      </c>
      <c r="F6" s="132">
        <v>45936.310497685183</v>
      </c>
      <c r="G6" s="133">
        <f ca="1">IFERROR(NOW()-F6,"-")</f>
        <v>0.14623171296261717</v>
      </c>
      <c r="H6" s="132">
        <v>45936.338796296295</v>
      </c>
      <c r="I6" s="18" t="str">
        <f>IFERROR(VLOOKUP(D6,DB!A:F,6,0),"")</f>
        <v>SCECO</v>
      </c>
      <c r="J6" s="18" t="str">
        <f>IFERROR(VLOOKUP(D6,DB!A:G,7,0),"")</f>
        <v>Dead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39058</v>
      </c>
      <c r="B7" s="18" t="str">
        <f>IFERROR(VLOOKUP(D7,DB!A:K,11,0),"")</f>
        <v>R2</v>
      </c>
      <c r="C7" s="18">
        <v>4</v>
      </c>
      <c r="D7" s="18" t="s">
        <v>11781</v>
      </c>
      <c r="E7" s="131" t="s">
        <v>39048</v>
      </c>
      <c r="F7" s="132">
        <v>45936.40828703704</v>
      </c>
      <c r="G7" s="133">
        <f ca="1">IFERROR(NOW()-F7,"-")</f>
        <v>4.8442361105117016E-2</v>
      </c>
      <c r="H7" s="132">
        <v>45936.396481481483</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45936.456729398145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45936.456729398145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45936.456729398145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45936.456729398145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45936.456729398145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45936.456729398145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45936.456729398145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45936.456729398145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45936.456729398145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45936.456729398145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45936.456729398145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45936.456729398145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45936.456729398145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45936.456729398145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45936.456729398145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45936.456729398145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45936.456729398145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45936.456729398145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45936.456729398145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45936.456729398145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45936.456729398145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45936.456729398145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45936.456729398145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45936.456729398145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45936.456729398145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45936.456729398145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45936.456729398145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45936.456729398145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45936.456729398145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45936.456729398145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45936.456729398145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45936.456729398145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45936.456729398145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45936.456729398145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45936.456729398145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45936.456729398145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45936.456729398145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45936.456729398145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45936.456729398145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45936.456729398145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45936.456729398145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45936.456729398145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45936.456729398145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45936.456729398145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45936.456729398145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45936.456729398145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45936.456729398145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45936.456729398145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45936.456729398145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45936.456729398145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45936.456729398145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45936.456729398145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45936.456729398145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45936.456729398145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45936.456729398145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45936.456729398145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45936.456729398145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45936.456729398145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45936.456729398145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45936.456729398145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45936.456729398145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45936.456729398145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45936.456729398145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45936.456729398145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45936.456729398145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45936.456729398145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45936.456729398145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45936.456729398145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45936.456729398145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45936.456729398145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45936.456729398145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45936.456729398145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45936.456729398145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45936.456729398145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45936.456729398145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45936.456729398145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45936.456729398145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45936.456729398145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45936.456729398145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45936.456729398145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45936.456729398145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45936.456729398145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45936.456729398145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45936.456729398145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45936.456729398145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45936.456729398145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45936.456729398145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45936.456729398145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45936.456729398145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45936.456729398145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45936.456729398145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45936.456729398145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45936.456729398145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45936.456729398145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45936.456729398145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45936.456729398145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45936.456729398145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45936.456729398145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45936.456729398145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45936.456729398145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45936.456729398145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45936.456729398145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45936.456729398145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45936.456729398145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45936.456729398145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45936.456729398145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45936.456729398145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45936.456729398145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45936.456729398145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45936.456729398145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45936.456729398145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45936.456729398145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45936.456729398145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45936.456729398145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45936.456729398145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45936.456729398145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45936.456729398145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45936.456729398145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45936.456729398145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45936.456729398145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45936.456729398145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45936.456729398145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45936.456729398145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45936.456729398145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45936.456729398145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45936.456729398145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45936.456729398145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45936.456729398145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45936.456729398145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45936.456729398145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45936.456729398145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45936.456729398145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45936.456729398145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45936.456729398145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45936.456729398145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45936.456729398145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45936.456729398145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45936.456729398145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45936.456729398145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45936.456729398145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45936.456729398145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45936.456729398145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45936.456729398145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45936.456729398145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45936.456729398145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45936.456729398145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45936.456729398145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45936.456729398145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45936.456729398145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45936.456729398145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45936.456729398145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45936.456729398145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45936.456729398145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45936.456729398145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45936.456729398145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45936.456729398145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45936.456729398145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45936.456729398145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45936.456729398145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45936.456729398145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45936.456729398145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45936.456729398145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45936.456729398145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45936.456729398145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45936.456729398145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45936.456729398145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45936.456729398145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45936.456729398145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45936.456729398145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45936.456729398145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45936.456729398145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45936.456729398145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45936.456729398145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45936.456729398145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45936.456729398145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45936.456729398145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45936.456729398145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45936.456729398145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45936.456729398145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45936.456729398145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45936.456729398145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45936.456729398145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45936.456729398145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45936.456729398145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45936.456729398145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45936.456729398145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45936.456729398145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45936.456729398145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45936.456729398145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45936.456729398145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45936.456729398145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45936.456729398145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45936.456729398145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45936.456729398145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45936.456729398145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45936.456729398145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45936.456729398145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45936.456729398145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45936.456729398145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45936.456729398145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45936.456729398145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45936.456729398145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45936.456729398145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45936.456729398145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45936.456729398145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45936.456729398145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45936.456729398145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45936.456729398145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45936.456729398145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45936.456729398145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45936.456729398145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45936.456729398145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45936.456729398145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45936.456729398145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45936.456729398145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45936.456729398145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45936.456729398145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45936.456729398145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45936.456729398145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45936.456729398145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45936.456729398145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45936.456729398145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45936.456729398145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45936.456729398145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45936.456729398145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45936.456729398145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45936.456729398145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45936.456729398145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45936.456729398145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45936.456729398145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45936.456729398145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45936.456729398145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45936.456729398145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45936.456729398145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45936.456729398145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45936.456729398145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45936.456729398145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45936.456729398145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45936.456729398145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45936.456729398145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45936.456729398145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45936.456729398145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45936.456729398145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45936.456729398145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45936.456729398145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45936.456729398145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45936.456729398145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45936.456729398145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45936.456729398145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45936.456729398145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45936.456729398145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45936.456729398145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45936.456729398145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45936.456729398145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45936.456729398145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45936.456729398145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45936.456729398145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45936.456729398145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sheetData>
  <dataValidations count="2">
    <dataValidation allowBlank="1" showInputMessage="1" showErrorMessage="1" sqref="E1" xr:uid="{4D935161-CDD3-4592-B877-3FB59C99E142}"/>
    <dataValidation type="list" allowBlank="1" showInputMessage="1" showErrorMessage="1" sqref="E3:E2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45936.456729398145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45936.456729398145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45936.456729398145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45936.456729398145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45936.456729398145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45936.456729398145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45936.456729398145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45936.456729398145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45936.456729398145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45936.456729398145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45936.456729398145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45936.456729398145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45936.456729398145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45936.456729398145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45936.456729398145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45936.456729398145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45936.456729398145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45936.456729398145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45936.456729398145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45936.456729398145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45936.456729398145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45936.456729398145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45936.456729398145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45936.456729398145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45936.456729398145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45936.456729398145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45936.456729398145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45936.456729398145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45936.456729398145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45936.456729398145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45936.456729398145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45936.456729398145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45936.456729398145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45936.456729398145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45936.456729398145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45936.456729398145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45936.456729398145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45936.456729398145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45936.456729398145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45936.456729398145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45936.456729398145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45936.456729398145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45936.456729398145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45936.456729398145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45936.456729398145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45936.456729398145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45936.456729398145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45936.456729398145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45936.456729398145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45936.456729398145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45936.456729398145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45936.456729398145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45936.456729398145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45936.456729398145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45936.456729398145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45936.456729398145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45936.456729398145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45936.456729398145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45936.456729398145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45936.456729398145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45936.456729398145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45936.456729398145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45936.456729398145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45936.456729398145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45936.456729398145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45936.456729398145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45936.456729398145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45936.456729398145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45936.456729398145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45936.456729398145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45936.456729398145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45936.456729398145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45936.456729398145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45936.456729398145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45936.456729398145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45936.456729398145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45936.456729398145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45936.456729398145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45936.456729398145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45936.456729398145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45936.456729398145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45936.456729398145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45936.456729398145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45936.456729398145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45936.456729398145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45936.456729398145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45936.456729398145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45936.456729398145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45936.456729398145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45936.456729398145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45936.456729398145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45936.456729398145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45936.456729398145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45936.456729398145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45936.456729398145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45936.456729398145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45936.456729398145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45936.456729398145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45936.456729398145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45936.456729398145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45936.456729398145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45936.456729398145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45936.456729398145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45936.456729398145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45936.456729398145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45936.456729398145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45936.456729398145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45936.456729398145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45936.456729398145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45936.456729398145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45936.456729398145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45936.456729398145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45936.456729398145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45936.456729398145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45936.456729398145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45936.456729398145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45936.456729398145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45936.456729398145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45936.456729398145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45936.456729398145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45936.456729398145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45936.456729398145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45936.456729398145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45936.456729398145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45936.456729398145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45936.456729398145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45936.456729398145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45936.456729398145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45936.456729398145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45936.456729398145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45936.456729398145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45936.456729398145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45936.456729398145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45936.456729398145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45936.456729398145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45936.456729398145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45936.456729398145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45936.456729398145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45936.456729398145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45936.456729398145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45936.456729398145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45936.456729398145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45936.456729398145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45936.456729398145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45936.456729398145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45936.456729398145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45936.456729398145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45936.456729398145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45936.456729398145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45936.456729398145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45936.456729398145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45936.456729398145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45936.456729398145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45936.456729398145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45936.456729398145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45936.456729398145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45936.456729398145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45936.456729398145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45936.456729398145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45936.456729398145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45936.456729398145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45936.456729398145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45936.456729398145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45936.456729398145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45936.456729398145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45936.456729398145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45936.456729398145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45936.456729398145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45936.456729398145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45936.456729398145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45936.456729398145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45936.456729398145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45936.456729398145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45936.456729398145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45936.456729398145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45936.456729398145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45936.456729398145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45936.456729398145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45936.456729398145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45936.456729398145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45936.456729398145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45936.456729398145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45936.456729398145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45936.456729398145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45936.456729398145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45936.456729398145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45936.456729398145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45936.456729398145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45936.456729398145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45936.456729398145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45936.456729398145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45936.456729398145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45936.456729398145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45936.456729398145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45936.456729398145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45936.456729398145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45936.456729398145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45936.456729398145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45936.456729398145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45936.456729398145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45936.456729398145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45936.456729398145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45936.456729398145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45936.456729398145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45936.456729398145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45936.456729398145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45936.456729398145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45936.456729398145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45936.456729398145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45936.456729398145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45936.456729398145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45936.456729398145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45936.456729398145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45936.456729398145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45936.456729398145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45936.456729398145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45936.456729398145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45936.456729398145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45936.456729398145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45936.456729398145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45936.456729398145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45936.456729398145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45936.456729398145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45936.456729398145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45936.456729398145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45936.456729398145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45936.456729398145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45936.456729398145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45936.456729398145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45936.456729398145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45936.456729398145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45936.456729398145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45936.456729398145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45936.456729398145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45936.456729398145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45936.456729398145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45936.456729398145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45936.456729398145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45936.456729398145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45936.456729398145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45936.456729398145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45936.456729398145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45936.456729398145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45936.456729398145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45936.456729398145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45936.456729398145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45936.456729398145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45936.456729398145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45936.456729398145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45936.456729398145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45936.456729398145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45936.456729398145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45936.456729398145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45936.456729398145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45936.456729398145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45936.456729398145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45936.456729398145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45936.456729398145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45936.456729398145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45936.456729398145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45936.456729398145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45936.456729398145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45936.456729398145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45936.456729398145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45936.456729398145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45936.456729398145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45936.456729398145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45936.456729398145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45936.456729398145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45936.456729398145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45936.456729398145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45936.456729398145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45936.456729398145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45936.456729398145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45936.456729398145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45936.456729398145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45936.456729398145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45936.456729398145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45936.456729398145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45936.456729398145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45936.456729398145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45936.456729398145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45936.456729398145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45936.456729398145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45936.456729398145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45936.456729398145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45936.456729398145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45936.456729398145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45936.456729398145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45936.456729398145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45936.456729398145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45936.456729398145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45936.456729398145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45936.456729398145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45936.456729398145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45936.456729398145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45936.456729398145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45936.456729398145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45936.456729398145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45936.456729398145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45936.456729398145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45936.456729398145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45936.456729398145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45936.456729398145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45936.456729398145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45936.456729398145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45936.456729398145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45936.456729398145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45936.456729398145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45936.456729398145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45936.456729398145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45936.456729398145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45936.456729398145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45936.456729398145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45936.456729398145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45936.456729398145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45936.456729398145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45936.456729398145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45936.456729398145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45936.456729398145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45936.456729398145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45936.456729398145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45936.456729398145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45936.456729398145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45936.456729398145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45936.456729398145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45936.456729398145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45936.456729398145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45936.456729398145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45936.456729398145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45936.456729398145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45936.456729398145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45936.456729398145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45936.456729398145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45936.456729398145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45936.456729398145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45936.456729398145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45936.456729398145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45936.456729398145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45936.456729398145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45936.456729398145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45936.456729398145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45936.456729398145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45936.456729398145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45936.456729398145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45936.456729398145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45936.456729398145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45936.456729398145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45936.456729398145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45936.456729398145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45936.456729398145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45936.456729398145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45936.456729398145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45936.456729398145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45936.456729398145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45936.456729398145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45936.456729398145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45936.456729398145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45936.456729398145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45936.456729398145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45936.456729398145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45936.456729398145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45936.456729398145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45936.456729398145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45936.456729398145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45936.456729398145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45936.456729398145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45936.456729398145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45936.456729398145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45936.456729398145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45936.456729398145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45936.456729398145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45936.456729398145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45936.456729398145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45936.456729398145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45936.456729398145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45936.456729398145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45936.456729398145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45936.456729398145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45936.456729398145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45936.456729398145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45936.456729398145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45936.456729398145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45936.456729398145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45936.456729398145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45936.456729398145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45936.456729398145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45936.456729398145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45936.456729398145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45936.456729398145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45936.456729398145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45936.456729398145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45936.456729398145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45936.456729398145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45936.456729398145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45936.456729398145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45936.456729398145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45936.456729398145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45936.456729398145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45936.456729398145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45936.456729398145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45936.456729398145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45936.456729398145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45936.456729398145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45936.456729398145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45936.456729398145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45936.456729398145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45936.456729398145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45936.456729398145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45936.456729398145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45936.456729398145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45936.456729398145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45936.456729398145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45936.456729398145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45936.456729398145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45936.456729398145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45936.456729398145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45936.456729398145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45936.456729398145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45936.456729398145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45936.456729398145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45936.456729398145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45936.456729398145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45936.456729398145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45936.456729398145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45936.456729398145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45936.456729398145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45936.456729398145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45936.456729398145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45936.456729398145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45936.456729398145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45936.456729398145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45936.456729398145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45936.456729398145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45936.456729398145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45936.456729398145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45936.456729398145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45936.456729398145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45936.456729398145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45936.456729398145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45936.456729398145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45936.456729398145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45936.456729398145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45936.456729398145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45936.456729398145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45936.456729398145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45936.456729398145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45936.456729398145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45936.456729398145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45936.456729398145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45936.456729398145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45936.456729398145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45936.456729398145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45936.456729398145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45936.456729398145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45936.456729398145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45936.456729398145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45936.456729398145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45936.456729398145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45936.456729398145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45936.456729398145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45936.456729398145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45936.456729398145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45936.456729398145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45936.456729398145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45936.456729398145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45936.456729398145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45936.456729398145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45936.456729398145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45936.456729398145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45936.456729398145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45936.456729398145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45936.456729398145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45936.456729398145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45936.456729398145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45936.456729398145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45936.456729398145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45936.456729398145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45936.456729398145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45936.456729398145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45936.456729398145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45936.456729398145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45936.456729398145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45936.456729398145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45936.456729398145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45936.456729398145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45936.456729398145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45936.456729398145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45936.456729398145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45936.456729398145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45936.456729398145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45936.456729398145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45936.456729398145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45936.456729398145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45936.456729398145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45936.456729398145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45936.456729398145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45936.456729398145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45936.456729398145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45936.456729398145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45936.456729398145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45936.456729398145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45936.456729398145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45936.456729398145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45936.456729398145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45936.456729398145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45936.456729398145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45936.456729398145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45936.456729398145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45936.456729398145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45936.456729398145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45936.456729398145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45936.456729398145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45936.456729398145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45936.456729398145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45936.456729398145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45936.456729398145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45936.456729398145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45936.456729398145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45936.456729398145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45936.456729398145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45936.456729398145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45936.456729398145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45936.456729398145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45936.456729398145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45936.456729398145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45936.456729398145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45936.456729398145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45936.456729398145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45936.456729398145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45936.456729398145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45936.456729398145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45936.456729398145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45936.456729398145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45936.456729398145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45936.456729398145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45936.456729398145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45936.456729398145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45936.456729398145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45936.456729398145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45936.456729398145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45936.456729398145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45936.456729398145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45936.456729398145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45936.456729398145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45936.456729398145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45936.456729398145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45936.456729398145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45936.456729398145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45936.456729398145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45936.456729398145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45936.456729398145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45936.456729398145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45936.456729398145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45936.456729398145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45936.456729398145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45936.456729398145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45936.456729398145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45936.456729398145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45936.456729398145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45936.456729398145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45936.456729398145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45936.456729398145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45936.456729398145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45936.456729398145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45936.456729398145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45936.456729398145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45936.456729398145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45936.456729398145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45936.456729398145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45936.456729398145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45936.456729398145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45936.456729398145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45936.456729398145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45936.456729398145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45936.456729398145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45936.456729398145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45936.456729398145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45936.456729398145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45936.456729398145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45936.456729398145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45936.456729398145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45936.456729398145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45936.456729398145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45936.456729398145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45936.456729398145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45936.456729398145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45936.456729398145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45936.456729398145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45936.456729398145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45936.456729398145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45936.456729398145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45936.456729398145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45936.456729398145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45936.456729398145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45936.456729398145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45936.456729398145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45936.456729398145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45936.456729398145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45936.456729398145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45936.456729398145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45936.456729398145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45936.456729398145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45936.456729398145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45936.456729398145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45936.456729398145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45936.456729398145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45936.456729398145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45936.456729398145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45936.456729398145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45936.456729398145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45936.456729398145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45936.456729398145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45936.456729398145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45936.456729398145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45936.456729398145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45936.456729398145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45936.456729398145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45936.456729398145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45936.456729398145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45936.456729398145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45936.456729398145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45936.456729398145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45936.456729398145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45936.456729398145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45936.456729398145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45936.456729398145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45936.456729398145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45936.456729398145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45936.456729398145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45936.456729398145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45936.456729398145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45936.456729398145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45936.456729398145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45936.456729398145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45936.456729398145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45936.456729398145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45936.456729398145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45936.456729398145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45936.456729398145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45936.456729398145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45936.456729398145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45936.456729398145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45936.456729398145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45936.456729398145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45936.456729398145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45936.456729398145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45936.456729398145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45936.456729398145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45936.456729398145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45936.456729398145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45936.456729398145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45936.456729398145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45936.456729398145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45936.456729398145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45936.456729398145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45936.456729398145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45936.456729398145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45936.456729398145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45936.456729398145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45936.456729398145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45936.456729398145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45936.456729398145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45936.456729398145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45936.456729398145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45936.456729398145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45936.456729398145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45936.456729398145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45936.456729398145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45936.456729398145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45936.456729398145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45936.456729398145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45936.456729398145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45936.456729398145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45936.456729398145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45936.456729398145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45936.456729398145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45936.456729398145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45936.456729398145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45936.456729398145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45936.456729398145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45936.456729398145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45936.456729398145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45936.456729398145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45936.456729398145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45936.456729398145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45936.456729398145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45936.456729398145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45936.456729398145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45936.456729398145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45936.456729398145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45936.456729398145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45936.456729398145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45936.456729398145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45936.456729398145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45936.456729398145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45936.456729398145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45936.456729398145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45936.456729398145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45936.456729398145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45936.456729398145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45936.456729398145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45936.456729398145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45936.456729398145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45936.456729398145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45936.456729398145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45936.456729398145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45936.456729398145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45936.456729398145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45936.456729398145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45936.456729398145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45936.456729398145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45936.456729398145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45936.456729398145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45936.456729398145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45936.456729398145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45936.456729398145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45936.456729398145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45936.456729398145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45936.456729398145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45936.456729398145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45936.456729398145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45936.456729398145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45936.456729398145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45936.456729398145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45936.456729398145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45936.456729398145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45936.456729398145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45936.456729398145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45936.456729398145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45936.456729398145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45936.456729398145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45936.456729398145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45936.456729398145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45936.456729398145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45936.456729398145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45936.456729398145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45936.456729398145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45936.456729398145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45936.456729398145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45936.456729398145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45936.456729398145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45936.456729398145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45936.456729398145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45936.456729398145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45936.456729398145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45936.456729398145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45936.456729398145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45936.456729398145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45936.456729398145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45936.456729398145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45936.456729398145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45936.456729398145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45936.456729398145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45936.456729398145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45936.456729398145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45936.456729398145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45936.456729398145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45936.456729398145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45936.456729398145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45936.456729398145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45936.456729398145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45936.456729398145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45936.456729398145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45936.456729398145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45936.456729398145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45936.456729398145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45936.456729398145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45936.456729398145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45936.456729398145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45936.456729398145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45936.456729398145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45936.456729398145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45936.456729398145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45936.456729398145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45936.456729398145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45936.456729398145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45936.456729398145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45936.456729398145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45936.456729398145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45936.456729398145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45936.456729398145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45936.456729398145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45936.456729398145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45936.456729398145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45936.456729398145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45936.456729398145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45936.456729398145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45936.456729398145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45936.456729398145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45936.456729398145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45936.456729398145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45936.456729398145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45936.456729398145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45936.456729398145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45936.456729398145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45936.456729398145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45936.456729398145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45936.456729398145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45936.456729398145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45936.456729398145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45936.456729398145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45936.456729398145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45936.456729398145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45936.456729398145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45936.456729398145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45936.456729398145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45936.456729398145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45936.456729398145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45936.456729398145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45936.456729398145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45936.456729398145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45936.456729398145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45936.456729398145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45936.456729398145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45936.456729398145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45936.456729398145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45936.456729398145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45936.456729398145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45936.456729398145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45936.456729398145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45936.456729398145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45936.456729398145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45936.456729398145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45936.456729398145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45936.456729398145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45936.456729398145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45936.456729398145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45936.456729398145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45936.456729398145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45936.456729398145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45936.456729398145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45936.456729398145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45936.456729398145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45936.456729398145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45936.456729398145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45936.456729398145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45936.456729398145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45936.456729398145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45936.456729398145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45936.456729398145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45936.456729398145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45936.456729398145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45936.456729398145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45936.456729398145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45936.456729398145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45936.456729398145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45936.456729398145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45936.456729398145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45936.456729398145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45936.456729398145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45936.456729398145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45936.456729398145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45936.456729398145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45936.456729398145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45936.456729398145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45936.456729398145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45936.456729398145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45936.456729398145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45936.456729398145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45936.456729398145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45936.456729398145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45936.456729398145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45936.456729398145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45936.456729398145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45936.456729398145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45936.456729398145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45936.456729398145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45936.456729398145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45936.456729398145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45936.456729398145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45936.456729398145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45936.456729398145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45936.456729398145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45936.456729398145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45936.456729398145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45936.456729398145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45936.456729398145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45936.456729398145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45936.456729398145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45936.456729398145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45936.456729398145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45936.456729398145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45936.456729398145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45936.456729398145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45936.456729398145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45936.456729398145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45936.456729398145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45936.456729398145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45936.456729398145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45936.456729398145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45936.456729398145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45936.456729398145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45936.456729398145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45936.456729398145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45936.456729398145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45936.456729398145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45936.456729398145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45936.456729398145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45936.456729398145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45936.456729398145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45936.456729398145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45936.456729398145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45936.456729398145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45936.456729398145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45936.456729398145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45936.456729398145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45936.456729398145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45936.456729398145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45936.456729398145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45936.456729398145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45936.456729398145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45936.456729398145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45936.456729398145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45936.456729398145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45936.456729398145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45936.456729398145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45936.456729398145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45936.456729398145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45936.456729398145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45936.456729398145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45936.456729398145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45936.456729398145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45936.456729398145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45936.456729398145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45936.456729398145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45936.456729398145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45936.456729398145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45936.456729398145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45936.456729398145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45936.456729398145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45936.456729398145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45936.456729398145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45936.456729398145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45936.456729398145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45936.456729398145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45936.456729398145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45936.456729398145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45936.456729398145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45936.456729398145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45936.456729398145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45936.456729398145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45936.456729398145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45936.456729398145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45936.456729398145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45936.456729398145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45936.456729398145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45936.456729398145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45936.456729398145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45936.456729398145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45936.456729398145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45936.456729398145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45936.456729398145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45936.456729398145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45936.456729398145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45936.456729398145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45936.456729398145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45936.456729398145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45936.456729398145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45936.456729398145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45936.456729398145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45936.456729398145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45936.456729398145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45936.456729398145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45936.456729398145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45936.456729398145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45936.456729398145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45936.456729398145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45936.456729398145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45936.456729398145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45936.456729398145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45936.456729398145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45936.456729398145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45936.456729398145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45936.456729398145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45936.456729398145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45936.456729398145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45936.456729398145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45936.456729398145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45936.456729398145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45936.456729398145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45936.456729398145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45936.456729398145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45936.456729398145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45936.456729398145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45936.456729398145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45936.456729398145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45936.456729398145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45936.456729398145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45936.456729398145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45936.456729398145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45936.456729398145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45936.456729398145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45936.456729398145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45936.456729398145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45936.456729398145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45936.456729398145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45936.456729398145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45936.456729398145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45936.456729398145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45936.456729398145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45936.456729398145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45936.456729398145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45936.456729398145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45936.456729398145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45936.456729398145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45936.456729398145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45936.456729398145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45936.456729398145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45936.456729398145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45936.456729398145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45936.456729398145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45936.456729398145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45936.456729398145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45936.456729398145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45936.456729398145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45936.456729398145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45936.456729398145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45936.456729398145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45936.456729398145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45936.456729398145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45936.456729398145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45936.456729398145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45936.456729398145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45936.456729398145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45936.456729398145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45936.456729398145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45936.456729398145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45936.456729398145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45936.456729398145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45936.456729398145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45936.456729398145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45936.456729398145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45936.456729398145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45936.456729398145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45936.456729398145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45936.456729398145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45936.456729398145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45936.456729398145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45936.456729398145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45936.456729398145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45936.456729398145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45936.456729398145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45936.456729398145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45936.456729398145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45936.456729398145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45936.456729398145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45936.456729398145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45936.456729398145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45936.456729398145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45936.456729398145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45936.456729398145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45936.456729398145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45936.456729398145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45936.456729398145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45936.456729398145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45936.456729398145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45936.456729398145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45936.456729398145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45936.456729398145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45936.456729398145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45936.456729398145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45936.456729398145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45936.456729398145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45936.456729398145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45936.456729398145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45936.456729398145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45936.456729398145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45936.456729398145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45936.456729398145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45936.456729398145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45936.456729398145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45936.456729398145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45936.456729398145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45936.456729398145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45936.456729398145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45936.456729398145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45936.456729398145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45936.456729398145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45936.456729398145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45936.456729398145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45936.456729398145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45936.456729398145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45936.456729398145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45936.456729398145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45936.456729398145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45936.456729398145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45936.456729398145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45936.456729398145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45936.456729398145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45936.456729398145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45936.456729398145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45936.456729398145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45936.456729398145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45936.456729398145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45936.456729398145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45936.456729398145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45936.456729398145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45936.456729398145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45936.456729398145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45936.456729398145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45936.456729398145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45936.456729398145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45936.456729398145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45936.456729398145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45936.456729398145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45936.456729398145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45936.456729398145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45936.456729398145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45936.456729398145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45936.456729398145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45936.456729398145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45936.456729398145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45936.456729398145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45936.456729398145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45936.456729398145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45936.456729398145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45936.456729398145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45936.456729398145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45936.456729398145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45936.456729398145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45936.456729398145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45936.456729398145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45936.456729398145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45936.456729398145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45936.456729398145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45936.456729398145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45936.456729398145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45936.456729398145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45936.456729398145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45936.456729398145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45936.456729398145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45936.456729398145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45936.456729398145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45936.456729398145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45936.456729398145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45936.456729398145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45936.456729398145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45936.456729398145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45936.456729398145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45936.456729398145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45936.456729398145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45936.456729398145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45936.456729398145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45936.456729398145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45936.456729398145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45936.456729398145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45936.456729398145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45936.456729398145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45936.456729398145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45936.456729398145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45936.456729398145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45936.456729398145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45936.456729398145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45936.456729398145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45936.456729398145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45936.456729398145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45936.456729398145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45936.456729398145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45936.456729398145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45936.456729398145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45936.456729398145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45936.456729398145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45936.456729398145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45936.456729398145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45936.456729398145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45936.456729398145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45936.456729398145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45936.456729398145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45936.456729398145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45936.456729398145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45936.456729398145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45936.456729398145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45936.456729398145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45936.456729398145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45936.456729398145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45936.456729398145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45936.456729398145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45936.456729398145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45936.456729398145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45936.456729398145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45936.456729398145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45936.456729398145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45936.456729398145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45936.456729398145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45936.456729398145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45936.456729398145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45936.456729398145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45936.456729398145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45936.456729398145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45936.456729398145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45936.456729398145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45936.456729398145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45936.456729398145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45936.456729398145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45936.456729398145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45936.456729398145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45936.456729398145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45936.456729398145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45936.456729398145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45936.456729398145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45936.456729398145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45936.456729398145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45936.456729398145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45936.456729398145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45936.456729398145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45936.456729398145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45936.456729398145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45936.456729398145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45936.456729398145</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232.97601180554921</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1.2997849536986905</v>
      </c>
      <c r="H3" s="113">
        <v>45935.07104166667</v>
      </c>
      <c r="I3" s="110" t="str">
        <f>IFERROR(VLOOKUP(D3,DB!A:F,6,0),"")</f>
        <v>Generator-SG</v>
      </c>
      <c r="J3" s="110" t="str">
        <f>IFERROR(VLOOKUP(D3,DB!A:G,7,0),"")</f>
        <v>Good</v>
      </c>
      <c r="K3" s="115" t="s">
        <v>39063</v>
      </c>
      <c r="L3" s="107" t="str">
        <f>IFERROR(VLOOKUP(D3,DB!A:I,9,0),"")</f>
        <v>Latis</v>
      </c>
    </row>
    <row r="4" spans="1:16" ht="15" customHeight="1">
      <c r="A4" s="141" t="s">
        <v>39064</v>
      </c>
      <c r="B4" s="141" t="str">
        <f>IFERROR(VLOOKUP(D4,DB!A:K,11,0),"")</f>
        <v>R4</v>
      </c>
      <c r="C4" s="142">
        <v>2</v>
      </c>
      <c r="D4" s="143" t="s">
        <v>24086</v>
      </c>
      <c r="E4" s="144" t="s">
        <v>38964</v>
      </c>
      <c r="F4" s="145">
        <v>45936.2</v>
      </c>
      <c r="G4" s="146">
        <f ca="1">IFERROR(NOW()-F4,"")</f>
        <v>0.25672939814830897</v>
      </c>
      <c r="H4" s="145">
        <v>45936.191527777781</v>
      </c>
      <c r="I4" s="141" t="str">
        <f>IFERROR(VLOOKUP(D4,DB!A:F,6,0),"")</f>
        <v>SCECO</v>
      </c>
      <c r="J4" s="141" t="str">
        <f>IFERROR(VLOOKUP(D4,DB!A:G,7,0),"")</f>
        <v>Dead</v>
      </c>
      <c r="K4" s="148" t="s">
        <v>39065</v>
      </c>
      <c r="L4" s="143" t="str">
        <f>IFERROR(VLOOKUP(D4,DB!A:I,9,0),"")</f>
        <v>Latis</v>
      </c>
    </row>
    <row r="5" spans="1:16" ht="15" customHeight="1">
      <c r="A5" s="141" t="s">
        <v>39066</v>
      </c>
      <c r="B5" s="141" t="str">
        <f>IFERROR(VLOOKUP(D5,DB!A:K,11,0),"")</f>
        <v>R4</v>
      </c>
      <c r="C5" s="142">
        <v>2</v>
      </c>
      <c r="D5" s="143" t="s">
        <v>33613</v>
      </c>
      <c r="E5" s="144" t="s">
        <v>38964</v>
      </c>
      <c r="F5" s="145">
        <v>45936.384722222225</v>
      </c>
      <c r="G5" s="146">
        <f ca="1">IFERROR(NOW()-F5,"")</f>
        <v>7.2007175920589361E-2</v>
      </c>
      <c r="H5" s="145">
        <v>45936.372256944444</v>
      </c>
      <c r="I5" s="141" t="str">
        <f>IFERROR(VLOOKUP(D5,DB!A:F,6,0),"")</f>
        <v>SCECO</v>
      </c>
      <c r="J5" s="141" t="str">
        <f>IFERROR(VLOOKUP(D5,DB!A:G,7,0),"")</f>
        <v>Dead</v>
      </c>
      <c r="K5" s="148" t="s">
        <v>39067</v>
      </c>
      <c r="L5" s="143" t="str">
        <f>IFERROR(VLOOKUP(D5,DB!A:I,9,0),"")</f>
        <v>Latis</v>
      </c>
    </row>
    <row r="6" spans="1:16" ht="15" customHeight="1">
      <c r="A6" s="141"/>
      <c r="B6" s="141" t="str">
        <f>IFERROR(VLOOKUP(D6,DB!A:K,11,0),"")</f>
        <v/>
      </c>
      <c r="C6" s="142"/>
      <c r="D6" s="143"/>
      <c r="E6" s="144"/>
      <c r="F6" s="145"/>
      <c r="G6" s="146">
        <f ca="1">IFERROR(NOW()-F6,"")</f>
        <v>45936.456729398145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45936.456729398145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45936.456729398145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45936.456729398145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45936.456729398145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45936.456729398145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45936.456729398145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45936.456729398145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45936.456729398145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45936.456729398145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45936.456729398145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45936.456729398145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45936.456729398145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45936.456729398145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45936.456729398145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45936.456729398145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45936.456729398145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45936.456729398145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45936.456729398145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45936.456729398145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45936.456729398145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45936.456729398145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45936.456729398145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45936.456729398145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45936.456729398145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45936.456729398145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45936.456729398145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45936.456729398145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45936.456729398145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45936.456729398145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45936.456729398145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45936.456729398145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45936.456729398145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45936.456729398145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45936.456729398145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45936.456729398145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6">
        <f ca="1">IFERROR(NOW()-F42,"")</f>
        <v>45936.456729398145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6">
        <f ca="1">IFERROR(NOW()-F43,"")</f>
        <v>45936.456729398145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6">
        <f ca="1">IFERROR(NOW()-F44,"")</f>
        <v>45936.456729398145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45936.456729398145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45936.456729398145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45936.456729398145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45936.456729398145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45936.456729398145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45936.456729398145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45936.456729398145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45936.456729398145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45936.456729398145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45936.456729398145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45936.456729398145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45936.456729398145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45936.456729398145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45936.456729398145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45936.456729398145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45936.456729398145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45936.456729398145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45936.456729398145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45936.456729398145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45936.456729398145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45936.456729398145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45936.456729398145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45936.456729398145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45936.456729398145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45936.456729398145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45936.456729398145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45936.456729398145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45936.456729398145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45936.456729398145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45936.456729398145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45936.456729398145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45936.456729398145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45936.456729398145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45936.456729398145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45936.456729398145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45936.456729398145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45936.456729398145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45936.456729398145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45936.456729398145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45936.456729398145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45936.456729398145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45936.456729398145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45936.456729398145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45936.456729398145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45936.456729398145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45936.456729398145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45936.456729398145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45936.456729398145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45936.456729398145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45936.456729398145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45936.456729398145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45936.456729398145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45936.456729398145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45936.456729398145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45936.456729398145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45936.456729398145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45936.456729398145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45936.456729398145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45936.456729398145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45936.456729398145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45936.456729398145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45936.456729398145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45936.456729398145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45936.456729398145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45936.456729398145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45936.456729398145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45936.456729398145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45936.456729398145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45936.456729398145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45936.456729398145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45936.456729398145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45936.456729398145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45936.456729398145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45936.456729398145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45936.456729398145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45936.456729398145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45936.456729398145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45936.456729398145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45936.456729398145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45936.456729398145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45936.456729398145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45936.456729398145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45936.456729398145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45936.456729398145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45936.456729398145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45936.456729398145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45936.456729398145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45936.456729398145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45936.456729398145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45936.456729398145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45936.456729398145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45936.456729398145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45936.456729398145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45936.456729398145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45936.456729398145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45936.456729398145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45936.456729398145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45936.456729398145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45936.456729398145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45936.456729398145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45936.456729398145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45936.456729398145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45936.456729398145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45936.456729398145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45936.456729398145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45936.456729398145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45936.456729398145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45936.456729398145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45936.456729398145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45936.456729398145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45936.456729398145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45936.456729398145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45936.456729398145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45936.456729398145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45936.456729398145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45936.456729398145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45936.456729398145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45936.456729398145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45936.456729398145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45936.456729398145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45936.456729398145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45936.456729398145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45936.456729398145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45936.456729398145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45936.456729398145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45936.456729398145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45936.456729398145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45936.456729398145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45936.456729398145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45936.456729398145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45936.456729398145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45936.456729398145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45936.456729398145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45936.456729398145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45936.456729398145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45936.456729398145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45936.456729398145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45936.456729398145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45936.456729398145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45936.456729398145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45936.456729398145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45936.456729398145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45936.456729398145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45936.456729398145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45936.456729398145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45936.456729398145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45936.456729398145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45936.456729398145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45936.456729398145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45936.456729398145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45936.456729398145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45936.456729398145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45936.456729398145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45936.456729398145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45936.456729398145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45936.456729398145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45936.456729398145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45936.456729398145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45936.456729398145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45936.456729398145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45936.456729398145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45936.456729398145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45936.456729398145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45936.456729398145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45936.456729398145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45936.456729398145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45936.456729398145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45936.456729398145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45936.456729398145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45936.456729398145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45936.456729398145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45936.456729398145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45936.456729398145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45936.456729398145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45936.456729398145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45936.456729398145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45936.456729398145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45936.456729398145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45936.456729398145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45936.456729398145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45936.456729398145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45936.456729398145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45936.456729398145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45936.456729398145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45936.456729398145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45936.456729398145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45936.456729398145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45936.456729398145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45936.456729398145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45936.456729398145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45936.456729398145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45936.456729398145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45936.456729398145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45936.456729398145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45936.456729398145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45936.456729398145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45936.456729398145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45936.456729398145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45936.456729398145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45936.456729398145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45936.456729398145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45936.456729398145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45936.456729398145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45936.456729398145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45936.456729398145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45936.456729398145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45936.456729398145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45936.456729398145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45936.456729398145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45936.456729398145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45936.456729398145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45936.456729398145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45936.456729398145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45936.456729398145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45936.456729398145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45936.456729398145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45936.456729398145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45936.456729398145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45936.456729398145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45936.456729398145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45936.456729398145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45936.456729398145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45936.456729398145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45936.456729398145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45936.456729398145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45936.456729398145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45936.456729398145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45936.456729398145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45936.456729398145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45936.456729398145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45936.456729398145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45936.456729398145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45936.456729398145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45936.456729398145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45936.456729398145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45936.456729398145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45936.456729398145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45936.456729398145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45936.456729398145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45936.456729398145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45936.456729398145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45936.456729398145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45936.456729398145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45936.456729398145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45936.456729398145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45936.456729398145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45936.456729398145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45936.456729398145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45936.456729398145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45936.456729398145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45936.456729398145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45936.456729398145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45936.456729398145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45936.456729398145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45936.456729398145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45936.456729398145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45936.456729398145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45936.456729398145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45936.456729398145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45936.456729398145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45936.456729398145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45936.456729398145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45936.456729398145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45936.456729398145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45936.456729398145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45936.456729398145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45936.456729398145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45936.456729398145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45936.456729398145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45936.456729398145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45936.456729398145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45936.456729398145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45936.456729398145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45936.456729398145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45936.456729398145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45936.456729398145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45936.456729398145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45936.456729398145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45936.456729398145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45936.456729398145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45936.456729398145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45936.456729398145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45936.456729398145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45936.456729398145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45936.456729398145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45936.456729398145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45936.456729398145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45936.456729398145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45936.456729398145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45936.456729398145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45936.456729398145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45936.456729398145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45936.456729398145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45936.456729398145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45936.456729398145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45936.456729398145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45936.456729398145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45936.456729398145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45936.456729398145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45936.456729398145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45936.456729398145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45936.456729398145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45936.456729398145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45936.456729398145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45936.456729398145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45936.456729398145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45936.456729398145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45936.456729398145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45936.456729398145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45936.456729398145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45936.456729398145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45936.456729398145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45936.456729398145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45936.456729398145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45936.456729398145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45936.456729398145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45936.456729398145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45936.456729398145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45936.456729398145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45936.456729398145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45936.456729398145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45936.456729398145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45936.456729398145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45936.456729398145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45936.456729398145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45936.456729398145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45936.456729398145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45936.456729398145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45936.456729398145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45936.456729398145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45936.456729398145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45936.456729398145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45936.456729398145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45936.456729398145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45936.456729398145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45936.456729398145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45936.456729398145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45936.456729398145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45936.456729398145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45936.456729398145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45936.456729398145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45936.456729398145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45936.456729398145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45936.456729398145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45936.456729398145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45936.456729398145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45936.456729398145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45936.456729398145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45936.456729398145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45936.456729398145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45936.456729398145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45936.456729398145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45936.456729398145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45936.456729398145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45936.456729398145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45936.456729398145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45936.456729398145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45936.456729398145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45936.456729398145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45936.456729398145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45936.456729398145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45936.456729398145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45936.456729398145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45936.456729398145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45936.456729398145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45936.456729398145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45936.456729398145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45936.456729398145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45936.456729398145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45936.456729398145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45936.456729398145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45936.456729398145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45936.456729398145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45936.456729398145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45936.456729398145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45936.456729398145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45936.456729398145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45936.456729398145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45936.456729398145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45936.456729398145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45936.456729398145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45936.456729398145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45936.456729398145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45936.456729398145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45936.456729398145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45936.456729398145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45936.456729398145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45936.456729398145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45936.456729398145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45936.456729398145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45936.456729398145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45936.456729398145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45936.456729398145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45936.456729398145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45936.456729398145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45936.456729398145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45936.456729398145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45936.456729398145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45936.456729398145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45936.456729398145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45936.456729398145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45936.456729398145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45936.456729398145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45936.456729398145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45936.456729398145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45936.456729398145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45936.456729398145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45936.456729398145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45936.456729398145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45936.456729398145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45936.456729398145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45936.456729398145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45936.456729398145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45936.456729398145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45936.456729398145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45936.456729398145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45936.456729398145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45936.456729398145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45936.456729398145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45936.456729398145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45936.456729398145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45936.456729398145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45936.456729398145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45936.456729398145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45936.456729398145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45936.456729398145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45936.456729398145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45936.456729398145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45936.456729398145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45936.456729398145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45936.456729398145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45936.456729398145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45936.456729398145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45936.456729398145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45936.456729398145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45936.456729398145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45936.456729398145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45936.456729398145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45936.456729398145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45936.456729398145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45936.456729398145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45936.456729398145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45936.456729398145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45936.456729398145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45936.456729398145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45936.456729398145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45936.456729398145</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45936.456729398145</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45936.456729398145</v>
      </c>
      <c r="H493" s="145"/>
      <c r="I493" s="141" t="str">
        <f>IFERROR(VLOOKUP(D493,DB!A:F,6,0),"")</f>
        <v/>
      </c>
      <c r="J493" s="141" t="str">
        <f>IFERROR(VLOOKUP(D493,DB!A:G,7,0),"")</f>
        <v/>
      </c>
      <c r="K493" s="148"/>
      <c r="L493" s="143" t="str">
        <f>IFERROR(VLOOKUP(D493,DB!A:I,9,0),"")</f>
        <v/>
      </c>
    </row>
    <row r="494" spans="1:12" ht="15" customHeight="1">
      <c r="A494" s="141"/>
      <c r="B494" s="141" t="str">
        <f>IFERROR(VLOOKUP(D494,DB!A:K,11,0),"")</f>
        <v/>
      </c>
      <c r="C494" s="142"/>
      <c r="D494" s="143"/>
      <c r="E494" s="144"/>
      <c r="F494" s="145"/>
      <c r="G494" s="147">
        <f ca="1">IFERROR(NOW()-F494,"")</f>
        <v>45936.456729398145</v>
      </c>
      <c r="H494" s="145"/>
      <c r="I494" s="141" t="str">
        <f>IFERROR(VLOOKUP(D494,DB!A:F,6,0),"")</f>
        <v/>
      </c>
      <c r="J494" s="141" t="str">
        <f>IFERROR(VLOOKUP(D494,DB!A:G,7,0),"")</f>
        <v/>
      </c>
      <c r="K494" s="148"/>
      <c r="L494" s="143" t="str">
        <f>IFERROR(VLOOKUP(D494,DB!A:I,9,0),"")</f>
        <v/>
      </c>
    </row>
    <row r="495" spans="1:12" ht="15" customHeight="1">
      <c r="A495" s="141"/>
      <c r="B495" s="141" t="str">
        <f>IFERROR(VLOOKUP(D495,DB!A:K,11,0),"")</f>
        <v/>
      </c>
      <c r="C495" s="142"/>
      <c r="D495" s="143"/>
      <c r="E495" s="144"/>
      <c r="F495" s="145"/>
      <c r="G495" s="147">
        <f ca="1">IFERROR(NOW()-F495,"")</f>
        <v>45936.456729398145</v>
      </c>
      <c r="H495" s="145"/>
      <c r="I495" s="141" t="str">
        <f>IFERROR(VLOOKUP(D495,DB!A:F,6,0),"")</f>
        <v/>
      </c>
      <c r="J495" s="141" t="str">
        <f>IFERROR(VLOOKUP(D495,DB!A:G,7,0),"")</f>
        <v/>
      </c>
      <c r="K495" s="148"/>
      <c r="L495" s="143" t="str">
        <f>IFERROR(VLOOKUP(D495,DB!A:I,9,0),"")</f>
        <v/>
      </c>
    </row>
    <row r="496" spans="1:12" ht="15" customHeight="1">
      <c r="A496" s="141"/>
      <c r="B496" s="141" t="str">
        <f>IFERROR(VLOOKUP(D496,DB!A:K,11,0),"")</f>
        <v/>
      </c>
      <c r="C496" s="142"/>
      <c r="D496" s="143"/>
      <c r="E496" s="144"/>
      <c r="F496" s="145"/>
      <c r="G496" s="147">
        <f ca="1">IFERROR(NOW()-F496,"")</f>
        <v>45936.456729398145</v>
      </c>
      <c r="H496" s="145"/>
      <c r="I496" s="141" t="str">
        <f>IFERROR(VLOOKUP(D496,DB!A:F,6,0),"")</f>
        <v/>
      </c>
      <c r="J496" s="141" t="str">
        <f>IFERROR(VLOOKUP(D496,DB!A:G,7,0),"")</f>
        <v/>
      </c>
      <c r="K496" s="148"/>
      <c r="L496" s="143" t="str">
        <f>IFERROR(VLOOKUP(D496,DB!A:I,9,0),"")</f>
        <v/>
      </c>
    </row>
    <row r="497" spans="1:12" ht="15" customHeight="1">
      <c r="A497" s="149"/>
      <c r="B497" s="149" t="str">
        <f>IFERROR(VLOOKUP(D497,DB!A:K,11,0),"")</f>
        <v/>
      </c>
      <c r="C497" s="150"/>
      <c r="D497" s="151"/>
      <c r="E497" s="152"/>
      <c r="F497" s="153"/>
      <c r="G497" s="154">
        <f ca="1">IFERROR(NOW()-F497,"")</f>
        <v>45936.456729398145</v>
      </c>
      <c r="H497" s="153"/>
      <c r="I497" s="149" t="str">
        <f>IFERROR(VLOOKUP(D497,DB!A:F,6,0),"")</f>
        <v/>
      </c>
      <c r="J497" s="149" t="str">
        <f>IFERROR(VLOOKUP(D497,DB!A:G,7,0),"")</f>
        <v/>
      </c>
      <c r="K497" s="155"/>
      <c r="L497" s="151" t="str">
        <f>IFERROR(VLOOKUP(D497,DB!A:I,9,0),"")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44.624669212957087</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39048</v>
      </c>
      <c r="F3" s="38">
        <v>45926.188877314817</v>
      </c>
      <c r="G3" s="39">
        <f ca="1">IFERROR(NOW()-F3,"-")</f>
        <v>10.267852083328762</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35284</v>
      </c>
      <c r="E4" s="37" t="s">
        <v>38964</v>
      </c>
      <c r="F4" s="38">
        <v>45936.421400462961</v>
      </c>
      <c r="G4" s="39">
        <f ca="1">IFERROR(NOW()-F4,"-")</f>
        <v>3.5328935184224974E-2</v>
      </c>
      <c r="H4" s="38">
        <v>45936.415659722225</v>
      </c>
      <c r="I4" s="37" t="str">
        <f>IFERROR(VLOOKUP(D4,DB!A:F,6,0),"")</f>
        <v>Generator-SG</v>
      </c>
      <c r="J4" s="37" t="str">
        <f>IFERROR(VLOOKUP(D4,DB!A:G,7,0),"")</f>
        <v>Vandalized</v>
      </c>
      <c r="K4" s="37" t="s">
        <v>39073</v>
      </c>
      <c r="L4" s="37" t="str">
        <f>IFERROR(VLOOKUP(D4,DB!A:I,9,0),"")</f>
        <v>Latis</v>
      </c>
      <c r="M4" s="136"/>
    </row>
    <row r="5" spans="1:13" ht="15">
      <c r="A5" s="37"/>
      <c r="B5" s="37" t="str">
        <f>IFERROR(VLOOKUP(D5,DB!A:K,11,0),"")</f>
        <v/>
      </c>
      <c r="C5" s="37"/>
      <c r="D5" s="37"/>
      <c r="E5" s="37"/>
      <c r="F5" s="38"/>
      <c r="G5" s="39">
        <f ca="1">IFERROR(NOW()-F5,"-")</f>
        <v>45936.456729398145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45936.456729398145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45936.456729398145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45936.456729398145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45936.456729398145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45936.456729398145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45936.456729398145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45936.456729398145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45936.456729398145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45936.456729398145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45936.456729398145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45936.456729398145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45936.456729398145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45936.456729398145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45936.456729398145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45936.456729398145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45936.456729398145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45936.456729398145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45936.456729398145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45936.456729398145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45936.456729398145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45936.456729398145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45936.456729398145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45936.456729398145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45936.456729398145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45936.456729398145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45936.456729398145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45936.456729398145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45936.456729398145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45936.456729398145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45936.456729398145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45936.456729398145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45936.456729398145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45936.456729398145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45936.456729398145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45936.456729398145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45936.456729398145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45936.456729398145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45936.456729398145</v>
      </c>
      <c r="H43" s="38"/>
      <c r="I43" s="37" t="str">
        <f>IFERROR(VLOOKUP(D43,DB!A:F,6,0),"")</f>
        <v/>
      </c>
      <c r="J43" s="37" t="str">
        <f>IFERROR(VLOOKUP(D43,DB!A:G,7,0),"")</f>
        <v/>
      </c>
      <c r="K43" s="37"/>
      <c r="L43" s="37" t="str">
        <f>IFERROR(VLOOKUP(D43,DB!A:I,9,0),"")</f>
        <v/>
      </c>
      <c r="M43" s="136"/>
    </row>
    <row r="44" spans="1:13" ht="15">
      <c r="A44" s="92"/>
      <c r="B44" s="92" t="str">
        <f>IFERROR(VLOOKUP(D44,DB!A:K,11,0),"")</f>
        <v/>
      </c>
      <c r="C44" s="92"/>
      <c r="D44" s="92"/>
      <c r="E44" s="92"/>
      <c r="F44" s="134"/>
      <c r="G44" s="135">
        <f ca="1">IFERROR(NOW()-F44,"-")</f>
        <v>45936.456729398145</v>
      </c>
      <c r="H44" s="134"/>
      <c r="I44" s="92" t="str">
        <f>IFERROR(VLOOKUP(D44,DB!A:F,6,0),"")</f>
        <v/>
      </c>
      <c r="J44" s="92" t="str">
        <f>IFERROR(VLOOKUP(D44,DB!A:G,7,0),"")</f>
        <v/>
      </c>
      <c r="K44" s="92"/>
      <c r="L44" s="92" t="str">
        <f>IFERROR(VLOOKUP(D44,DB!A:I,9,0),"")</f>
        <v/>
      </c>
      <c r="M44" s="136"/>
    </row>
    <row r="45" spans="1:13" ht="15">
      <c r="A45" s="92"/>
      <c r="B45" s="92" t="str">
        <f>IFERROR(VLOOKUP(D45,DB!A:K,11,0),"")</f>
        <v/>
      </c>
      <c r="C45" s="92"/>
      <c r="D45" s="92"/>
      <c r="E45" s="92"/>
      <c r="F45" s="134"/>
      <c r="G45" s="135">
        <f ca="1">IFERROR(NOW()-F45,"-")</f>
        <v>45936.456729398145</v>
      </c>
      <c r="H45" s="134"/>
      <c r="I45" s="92" t="str">
        <f>IFERROR(VLOOKUP(D45,DB!A:F,6,0),"")</f>
        <v/>
      </c>
      <c r="J45" s="92" t="str">
        <f>IFERROR(VLOOKUP(D45,DB!A:G,7,0),"")</f>
        <v/>
      </c>
      <c r="K45" s="92"/>
      <c r="L45" s="92" t="str">
        <f>IFERROR(VLOOKUP(D45,DB!A:I,9,0),"")</f>
        <v/>
      </c>
    </row>
    <row r="46" spans="1:13" ht="15">
      <c r="A46" s="37"/>
      <c r="B46" s="37" t="str">
        <f>IFERROR(VLOOKUP(D46,DB!A:K,11,0),"")</f>
        <v/>
      </c>
      <c r="C46" s="37"/>
      <c r="D46" s="37"/>
      <c r="E46" s="37"/>
      <c r="F46" s="38"/>
      <c r="G46" s="39">
        <f ca="1">IFERROR(NOW()-F46,"-")</f>
        <v>45936.456729398145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45936.456729398145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45936.456729398145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45936.456729398145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45936.456729398145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45936.456729398145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45936.456729398145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45936.456729398145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45936.456729398145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45936.456729398145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45936.456729398145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45936.456729398145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45936.456729398145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45936.456729398145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45936.456729398145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45936.456729398145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45936.456729398145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45936.456729398145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45936.456729398145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45936.456729398145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45936.456729398145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45936.456729398145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45936.456729398145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45936.456729398145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45936.456729398145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45936.456729398145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45936.456729398145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45936.456729398145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45936.456729398145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45936.456729398145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45936.456729398145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45936.456729398145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45936.456729398145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45936.456729398145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45936.456729398145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45936.456729398145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45936.456729398145</v>
      </c>
      <c r="H82" s="38"/>
      <c r="I82" s="37" t="str">
        <f>IFERROR(VLOOKUP(D82,DB!A:F,6,0),"")</f>
        <v/>
      </c>
      <c r="J82" s="37" t="str">
        <f>IFERROR(VLOOKUP(D82,DB!A:G,7,0),"")</f>
        <v/>
      </c>
      <c r="K82" s="37"/>
      <c r="L82" s="37" t="str">
        <f>IFERROR(VLOOKUP(D82,DB!A:I,9,0),"")</f>
        <v/>
      </c>
    </row>
    <row r="83" spans="1:12" ht="15">
      <c r="A83" s="92"/>
      <c r="B83" s="92" t="str">
        <f>IFERROR(VLOOKUP(D83,DB!A:K,11,0),"")</f>
        <v/>
      </c>
      <c r="C83" s="92"/>
      <c r="D83" s="92"/>
      <c r="E83" s="92"/>
      <c r="F83" s="134"/>
      <c r="G83" s="135">
        <f ca="1">IFERROR(NOW()-F83,"-")</f>
        <v>45936.456729398145</v>
      </c>
      <c r="H83" s="134"/>
      <c r="I83" s="92" t="str">
        <f>IFERROR(VLOOKUP(D83,DB!A:F,6,0),"")</f>
        <v/>
      </c>
      <c r="J83" s="92" t="str">
        <f>IFERROR(VLOOKUP(D83,DB!A:G,7,0),"")</f>
        <v/>
      </c>
      <c r="K83" s="92"/>
      <c r="L83" s="92" t="str">
        <f>IFERROR(VLOOKUP(D83,DB!A:I,9,0),"")</f>
        <v/>
      </c>
    </row>
    <row r="84" spans="1:12" ht="15">
      <c r="A84" s="37"/>
      <c r="B84" s="37" t="str">
        <f>IFERROR(VLOOKUP(D84,DB!A:K,11,0),"")</f>
        <v/>
      </c>
      <c r="C84" s="37"/>
      <c r="D84" s="37"/>
      <c r="E84" s="37"/>
      <c r="F84" s="38"/>
      <c r="G84" s="39">
        <f ca="1">IFERROR(NOW()-F84,"-")</f>
        <v>45936.456729398145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45936.456729398145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45936.456729398145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45936.456729398145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45936.456729398145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45936.456729398145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45936.456729398145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45936.456729398145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45936.456729398145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45936.456729398145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45936.456729398145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45936.456729398145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45936.456729398145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45936.456729398145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45936.456729398145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45936.456729398145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45936.456729398145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45936.456729398145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45936.456729398145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45936.456729398145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45936.456729398145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45936.456729398145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45936.456729398145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45936.456729398145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45936.456729398145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45936.456729398145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45936.456729398145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45936.456729398145</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45936.456729398145</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45936.456729398145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45936.456729398145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45936.456729398145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45936.456729398145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45936.456729398145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45936.456729398145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45936.456729398145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45936.456729398145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45936.456729398145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45936.456729398145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45936.456729398145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45936.456729398145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45936.456729398145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45936.456729398145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45936.456729398145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45936.456729398145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45936.456729398145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45936.456729398145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45936.456729398145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45936.456729398145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45936.456729398145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45936.456729398145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45936.456729398145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45936.456729398145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45936.456729398145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45936.456729398145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45936.456729398145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45936.456729398145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45936.456729398145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45936.456729398145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45936.456729398145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45936.456729398145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45936.456729398145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45936.456729398145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45936.456729398145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45936.456729398145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45936.456729398145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45936.456729398145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45936.456729398145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45936.456729398145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45936.456729398145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45936.456729398145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45936.456729398145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45936.456729398145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45936.456729398145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45936.456729398145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45936.456729398145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45936.456729398145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45936.456729398145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45936.456729398145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45936.456729398145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45936.456729398145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45936.456729398145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45936.456729398145</v>
      </c>
      <c r="H166" s="134"/>
      <c r="I166" s="92" t="str">
        <f>IFERROR(VLOOKUP(D166,DB!A:F,6,0),"")</f>
        <v/>
      </c>
      <c r="J166" s="92" t="str">
        <f>IFERROR(VLOOKUP(D166,DB!A:G,7,0),"")</f>
        <v/>
      </c>
      <c r="K166" s="92"/>
      <c r="L166" s="92" t="str">
        <f>IFERROR(VLOOKUP(D166,DB!A:I,9,0),"")</f>
        <v/>
      </c>
    </row>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1" ht="15"/>
    <row r="492" ht="15"/>
    <row r="493" ht="15"/>
    <row r="494" ht="15"/>
    <row r="496" ht="15"/>
    <row r="497" ht="15"/>
    <row r="498" ht="15"/>
    <row r="501" ht="15"/>
    <row r="502" ht="15"/>
    <row r="503" ht="15"/>
    <row r="504"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6" ht="15"/>
    <row r="817" ht="15"/>
    <row r="818" ht="15"/>
    <row r="819" ht="15"/>
    <row r="820" ht="15"/>
    <row r="821" ht="15"/>
    <row r="825" ht="15"/>
    <row r="826" ht="15"/>
    <row r="836" ht="15"/>
    <row r="841" ht="15"/>
    <row r="852" ht="15"/>
    <row r="853" ht="15"/>
    <row r="860" ht="15"/>
    <row r="861" ht="15"/>
    <row r="865" ht="15"/>
    <row r="866" ht="15"/>
    <row r="867" ht="15"/>
    <row r="874" ht="15"/>
    <row r="875" ht="15"/>
    <row r="876" ht="15"/>
    <row r="877" ht="15"/>
    <row r="879" ht="15"/>
    <row r="880" ht="15"/>
    <row r="881" ht="15"/>
    <row r="884" ht="15"/>
    <row r="885" ht="15"/>
    <row r="886" ht="15"/>
    <row r="887" ht="15"/>
    <row r="889" ht="15"/>
    <row r="890" ht="15"/>
    <row r="891" ht="15"/>
    <row r="892" ht="15"/>
    <row r="893" ht="15"/>
    <row r="894" ht="15"/>
    <row r="896" ht="15"/>
    <row r="897" ht="15"/>
    <row r="899" ht="15"/>
    <row r="900" ht="15"/>
    <row r="902" ht="15"/>
    <row r="903" ht="15"/>
    <row r="904" ht="15"/>
    <row r="906" ht="15"/>
    <row r="907" ht="15"/>
    <row r="908" ht="15"/>
    <row r="909" ht="15"/>
    <row r="910" ht="15"/>
    <row r="914" ht="15"/>
    <row r="915" ht="15"/>
    <row r="916" ht="15"/>
    <row r="917" ht="15"/>
    <row r="920" ht="15"/>
    <row r="921" ht="15"/>
    <row r="924" ht="15"/>
    <row r="965" ht="15"/>
    <row r="966" ht="15"/>
    <row r="969" ht="15"/>
    <row r="970" ht="15"/>
    <row r="977" ht="15"/>
    <row r="978" ht="15"/>
    <row r="981" ht="15"/>
    <row r="983" ht="15"/>
    <row r="985" ht="15"/>
    <row r="986" ht="15"/>
    <row r="987" ht="15"/>
    <row r="990" ht="15"/>
    <row r="991" ht="15"/>
    <row r="993" ht="15"/>
    <row r="996" ht="15"/>
    <row r="997" ht="15"/>
    <row r="999" ht="15"/>
    <row r="1000" ht="15"/>
    <row r="1001" ht="15"/>
    <row r="1002" ht="15"/>
    <row r="1003" ht="15"/>
    <row r="1006" ht="15"/>
    <row r="1007" ht="15"/>
    <row r="1008" ht="15"/>
    <row r="1009" ht="15"/>
    <row r="1010" ht="15"/>
    <row r="1011" ht="15"/>
    <row r="1013" ht="15"/>
    <row r="1015" ht="15"/>
    <row r="1017" ht="15"/>
    <row r="1018" ht="15"/>
    <row r="1019" ht="15"/>
    <row r="1021" ht="15"/>
    <row r="1022" ht="15"/>
    <row r="1023" ht="15"/>
    <row r="1024" ht="15"/>
    <row r="1025" ht="15"/>
    <row r="1026" ht="15"/>
    <row r="1027" ht="15"/>
    <row r="1029" ht="15"/>
    <row r="1030" ht="15"/>
    <row r="1031" ht="15"/>
    <row r="1036" ht="15"/>
    <row r="1037" ht="15"/>
    <row r="1041" ht="15"/>
    <row r="1042" ht="15"/>
    <row r="1043" ht="15"/>
    <row r="1046" ht="15"/>
    <row r="1048" ht="15"/>
    <row r="1052" ht="15"/>
    <row r="1056" ht="15"/>
    <row r="1062" ht="15"/>
    <row r="1063" ht="15"/>
    <row r="1065" ht="15"/>
    <row r="1066" ht="15"/>
    <row r="1068" ht="15"/>
    <row r="1071" ht="15"/>
    <row r="1072" ht="15"/>
    <row r="1074" ht="15"/>
    <row r="1076" ht="15"/>
    <row r="1078" ht="15"/>
    <row r="1080" ht="15"/>
    <row r="1081" ht="15"/>
    <row r="1082" ht="15"/>
    <row r="1084" ht="15"/>
    <row r="1085" ht="15"/>
    <row r="1086" ht="15"/>
    <row r="1087" ht="15"/>
    <row r="1090" ht="15"/>
    <row r="1264" ht="15"/>
    <row r="1265" ht="15"/>
    <row r="1275" ht="15"/>
    <row r="1276" ht="15"/>
    <row r="1277" ht="15"/>
    <row r="1283" ht="15"/>
    <row r="1284" ht="15"/>
    <row r="1285" ht="15"/>
    <row r="1286" ht="15"/>
    <row r="1288" ht="15"/>
    <row r="1291" ht="15"/>
    <row r="1292" ht="15"/>
    <row r="1293" ht="15"/>
    <row r="1294" ht="15"/>
    <row r="1296" ht="15"/>
    <row r="1297" ht="15"/>
    <row r="1299" ht="15"/>
    <row r="1300" ht="15"/>
    <row r="1301" ht="15"/>
    <row r="1302" ht="15"/>
    <row r="1304" ht="15"/>
    <row r="1305" ht="15"/>
    <row r="1306" ht="15"/>
    <row r="1309" ht="15"/>
    <row r="1310" ht="15"/>
    <row r="1313" ht="15"/>
    <row r="1314" ht="15"/>
    <row r="1315" ht="15"/>
    <row r="1316" ht="15"/>
    <row r="1317" ht="15"/>
    <row r="1318" ht="15"/>
    <row r="1319" ht="15"/>
    <row r="1320" ht="15"/>
    <row r="1322" ht="15"/>
    <row r="1324" ht="15"/>
    <row r="1325" ht="15"/>
    <row r="1326" ht="15"/>
    <row r="1329" ht="15"/>
    <row r="1339" ht="15"/>
    <row r="1342" ht="15"/>
    <row r="1343" ht="15"/>
    <row r="1347" ht="15"/>
    <row r="1351" ht="15"/>
    <row r="1354" ht="15"/>
    <row r="1356" ht="15"/>
    <row r="1357" ht="15"/>
    <row r="1360" ht="15"/>
    <row r="1362" ht="15"/>
    <row r="1365" ht="15"/>
    <row r="1366" ht="15"/>
    <row r="1367" ht="15"/>
    <row r="1369" ht="15"/>
    <row r="1371" ht="15"/>
    <row r="1372" ht="15"/>
    <row r="1373" ht="15"/>
    <row r="1375" ht="15"/>
    <row r="1376" ht="15"/>
    <row r="1377" ht="15"/>
    <row r="1378" ht="15"/>
    <row r="1379" ht="15"/>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9.6838821759229177</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45936.456729398145</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2.5757571759240818</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1.5144840277716867</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22">
        <v>1</v>
      </c>
      <c r="D6" s="120" t="s">
        <v>35967</v>
      </c>
      <c r="E6" s="123"/>
      <c r="F6" s="124"/>
      <c r="G6" s="89">
        <f ca="1">IFERROR(NOW()-F6,"-")</f>
        <v>45936.456729398145</v>
      </c>
      <c r="H6" s="124">
        <v>45936.427731481483</v>
      </c>
      <c r="I6" s="120" t="str">
        <f>IFERROR(VLOOKUP(D6,DB!A:F,6,0),"")</f>
        <v>SCECO</v>
      </c>
      <c r="J6" s="119" t="str">
        <f>IFERROR(VLOOKUP(D6,DB!A:G,7,0),"")</f>
        <v xml:space="preserve">Weak </v>
      </c>
      <c r="K6" s="125" t="s">
        <v>39080</v>
      </c>
      <c r="L6" s="126" t="str">
        <f>IFERROR(VLOOKUP(D6,DB!A:I,9,0),"")</f>
        <v>Latis</v>
      </c>
    </row>
    <row r="7" spans="1:16383" ht="31.5" customHeight="1">
      <c r="A7" s="121"/>
      <c r="B7" s="120" t="str">
        <f>IFERROR(VLOOKUP(D7,DB!A:K,11,0),"")</f>
        <v/>
      </c>
      <c r="C7" s="122"/>
      <c r="D7" s="120"/>
      <c r="E7" s="123"/>
      <c r="F7" s="124"/>
      <c r="G7" s="89">
        <f ca="1">IFERROR(NOW()-F7,"-")</f>
        <v>45936.456729398145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45936.456729398145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45936.456729398145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45936.456729398145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45936.456729398145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45936.456729398145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45936.456729398145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45936.456729398145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45936.456729398145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45936.456729398145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45936.456729398145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45936.456729398145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45936.456729398145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45936.456729398145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45936.456729398145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45936.456729398145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45936.456729398145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45936.456729398145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45936.456729398145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45936.456729398145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45936.456729398145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45936.456729398145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45936.456729398145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45936.456729398145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45936.456729398145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45936.456729398145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45936.456729398145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45936.456729398145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45936.456729398145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45936.456729398145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45936.456729398145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45936.456729398145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45936.456729398145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45936.456729398145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45936.456729398145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45936.456729398145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45936.456729398145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45936.456729398145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45936.456729398145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45936.456729398145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45936.456729398145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45936.456729398145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45936.456729398145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45936.456729398145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45936.456729398145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45936.456729398145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45936.456729398145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45936.456729398145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45936.456729398145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45936.456729398145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45936.456729398145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45936.456729398145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45936.456729398145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45936.456729398145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45936.456729398145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45936.456729398145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45936.456729398145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45936.456729398145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45936.456729398145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45936.456729398145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45936.456729398145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45936.456729398145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45936.456729398145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45936.456729398145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45936.456729398145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45936.456729398145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45936.456729398145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45936.456729398145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45936.456729398145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45936.456729398145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45936.456729398145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45936.456729398145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45936.456729398145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45936.456729398145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45936.456729398145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45936.456729398145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45936.456729398145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45936.456729398145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45936.456729398145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45936.456729398145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45936.456729398145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45936.456729398145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45936.456729398145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45936.456729398145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45936.456729398145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45936.456729398145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45936.456729398145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45936.456729398145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45936.456729398145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45936.456729398145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45936.456729398145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45936.456729398145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45936.456729398145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45936.456729398145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45936.456729398145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45936.456729398145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45936.456729398145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45936.456729398145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45936.456729398145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45936.456729398145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45936.456729398145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45936.456729398145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45936.456729398145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45936.456729398145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45936.456729398145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45936.456729398145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45936.456729398145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45936.456729398145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45936.456729398145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45936.456729398145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45936.456729398145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45936.456729398145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45936.456729398145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45936.456729398145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45936.456729398145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45936.456729398145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45936.456729398145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45936.456729398145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45936.456729398145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45936.456729398145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45936.456729398145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45936.456729398145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45936.456729398145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45936.456729398145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45936.456729398145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45936.456729398145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45936.456729398145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45936.456729398145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45936.456729398145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45936.456729398145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45936.456729398145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45936.456729398145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45936.456729398145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45936.456729398145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45936.456729398145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45936.456729398145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45936.456729398145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45936.456729398145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45936.456729398145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45936.456729398145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45936.456729398145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45936.456729398145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45936.456729398145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45936.456729398145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45936.456729398145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45936.456729398145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45936.456729398145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45936.456729398145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45936.456729398145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45936.456729398145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45936.456729398145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45936.456729398145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45936.456729398145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45936.456729398145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45936.456729398145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45936.456729398145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45936.456729398145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45936.456729398145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45936.456729398145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45936.456729398145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45936.456729398145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45936.456729398145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45936.456729398145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45936.456729398145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45936.456729398145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45936.456729398145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45936.456729398145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45936.456729398145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45936.456729398145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45936.456729398145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45936.456729398145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45936.456729398145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45936.456729398145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45936.456729398145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45936.456729398145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45936.456729398145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45936.456729398145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45936.456729398145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45936.456729398145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45936.456729398145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45936.456729398145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45936.456729398145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45936.456729398145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45936.456729398145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45936.456729398145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45936.456729398145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45936.456729398145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45936.456729398145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45936.456729398145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45936.456729398145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45936.456729398145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45936.456729398145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45936.456729398145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45936.456729398145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45936.456729398145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45936.456729398145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45936.456729398145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45936.456729398145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45936.456729398145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45936.456729398145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45936.456729398145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45936.456729398145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45936.456729398145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45936.456729398145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45936.456729398145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45936.456729398145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45936.456729398145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45936.456729398145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45936.456729398145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45936.456729398145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45936.456729398145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45936.456729398145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45936.456729398145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45936.456729398145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45936.456729398145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45936.456729398145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45936.456729398145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45936.456729398145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45936.456729398145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45936.456729398145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45936.456729398145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45936.456729398145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45936.456729398145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45936.456729398145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45936.456729398145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45936.456729398145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45936.456729398145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45936.456729398145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45936.456729398145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45936.456729398145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45936.456729398145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45936.456729398145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45936.456729398145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45936.456729398145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45936.456729398145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45936.456729398145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45936.456729398145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45936.456729398145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45936.456729398145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45936.456729398145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45936.456729398145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45936.456729398145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45936.456729398145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45936.456729398145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45936.456729398145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45936.456729398145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45936.456729398145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45936.456729398145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45936.456729398145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45936.456729398145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45936.456729398145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45936.456729398145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45936.456729398145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45936.456729398145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45936.456729398145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45936.456729398145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45936.456729398145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45936.456729398145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45936.456729398145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45936.456729398145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45936.456729398145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45936.456729398145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45936.456729398145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45936.456729398145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45936.456729398145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45936.456729398145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45936.456729398145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45936.456729398145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45936.456729398145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45936.456729398145</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2025-10-06T07:57:51Z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