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131" documentId="13_ncr:1_{F6CB121F-512D-4AA6-A0C1-0FB36C537598}" xr6:coauthVersionLast="47" xr6:coauthVersionMax="47" xr10:uidLastSave="{E8D42452-4036-4C6D-A1F0-6D1F7208DA86}"/>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I2" i="6"/>
  <c r="I5" i="6"/>
  <c r="L2" i="6"/>
  <c r="L5" i="6"/>
  <c r="L4" i="6"/>
  <c r="J5" i="6"/>
  <c r="J2" i="6"/>
  <c r="J4" i="6"/>
  <c r="I4" i="6"/>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<sst xmlns="http://schemas.openxmlformats.org/spreadsheetml/2006/main" count="178582" uniqueCount="39073">
  <si>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</si>
  <si>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</si>
  <si>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</si>
  <si>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</si>
  <si>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</si>
  <si>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</si>
  <si>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</si>
  <si>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</si>
  <si>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</si>
  <si>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</si>
  <si>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</si>
  <si>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</si>
  <si>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</si>
  <si>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</si>
  <si>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</si>
  <si>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</si>
  <si>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</si>
  <si>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</si>
  <si>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</si>
  <si>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</si>
  <si>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</si>
  <si>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</si>
  <si>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</si>
  <si>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</si>
  <si>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</si>
  <si>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</si>
  <si>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</si>
  <si>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</si>
  <si>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</si>
  <si>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</si>
  <si>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</si>
  <si>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</si>
  <si>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</si>
  <si>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</si>
  <si>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</si>
  <si>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</si>
  <si>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</si>
  <si>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</si>
  <si>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</si>
  <si>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</si>
  <si>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</si>
  <si>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</si>
  <si>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</si>
  <si>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</si>
  <si>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</si>
  <si>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</si>
  <si>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</si>
  <si>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</si>
  <si>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</si>
  <si>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</si>
  <si>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</si>
  <si>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</si>
  <si>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</si>
  <si>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</si>
  <si>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</si>
  <si>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</si>
  <si>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</si>
  <si>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</si>
  <si>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</si>
  <si>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</si>
  <si>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</si>
  <si>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</si>
  <si>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</si>
  <si>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</si>
  <si>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</si>
  <si>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</si>
  <si>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</si>
  <si>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</si>
  <si>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</si>
  <si>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</si>
  <si>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</si>
  <si>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</si>
  <si>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</si>
  <si>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</si>
  <si>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</si>
  <si>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</si>
  <si>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</si>
  <si>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</si>
  <si>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</si>
  <si>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</si>
  <si>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</si>
  <si>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</si>
  <si>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</si>
  <si>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</si>
  <si>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</si>
  <si>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</si>
  <si>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</si>
  <si>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</si>
  <si>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</si>
  <si>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</si>
  <si>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</si>
  <si>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</si>
  <si>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</si>
  <si>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</si>
  <si>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</si>
  <si>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</si>
  <si>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</si>
  <si>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</si>
  <si>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</si>
  <si>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</si>
  <si>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</si>
  <si>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</si>
  <si>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</si>
  <si>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</si>
  <si>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</si>
  <si>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</si>
  <si>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</si>
  <si>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</si>
  <si>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</si>
  <si>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</si>
  <si>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</si>
  <si>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</si>
  <si>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</si>
  <si>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</si>
  <si>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</si>
  <si>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</si>
  <si>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</si>
  <si>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</si>
  <si>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</si>
  <si>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</si>
  <si>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</si>
  <si>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</si>
  <si>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</si>
  <si>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</si>
  <si>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</si>
  <si>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</si>
  <si>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</si>
  <si>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</si>
  <si>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</si>
  <si>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</si>
  <si>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</si>
  <si>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</si>
  <si>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</si>
  <si>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</si>
  <si>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</si>
  <si>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</si>
  <si>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</si>
  <si>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</si>
  <si>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</si>
  <si>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</si>
  <si>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</si>
  <si>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</si>
  <si>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</si>
  <si>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</si>
  <si>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</si>
  <si>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</si>
  <si>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</si>
  <si>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</si>
  <si>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</si>
  <si>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</si>
  <si>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</si>
  <si>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</si>
  <si>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</si>
  <si>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</si>
  <si>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</si>
  <si>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</si>
  <si>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</si>
  <si>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</si>
  <si>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</si>
  <si>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</si>
  <si>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</si>
  <si>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</si>
  <si>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</si>
  <si>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</si>
  <si>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</si>
  <si>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</si>
  <si>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</si>
  <si>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</si>
  <si>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</si>
  <si>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</si>
  <si>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</si>
  <si>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</si>
  <si>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</si>
  <si>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</si>
  <si>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</si>
  <si>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</si>
  <si>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</si>
  <si>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</si>
  <si>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</si>
  <si>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</si>
  <si>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</si>
  <si>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</si>
  <si>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</si>
  <si>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</si>
  <si>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</si>
  <si>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</si>
  <si>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</si>
  <si>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</si>
  <si>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</si>
  <si>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</si>
  <si>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</si>
  <si>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</si>
  <si>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</si>
  <si>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</si>
  <si>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</si>
  <si>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</si>
  <si>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</si>
  <si>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</si>
  <si>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</si>
  <si>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</si>
  <si>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</si>
  <si>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</si>
  <si>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</si>
  <si>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</si>
  <si>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</si>
  <si>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</si>
  <si>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</si>
  <si>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</si>
  <si>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</si>
  <si>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</si>
  <si>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</si>
  <si>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</si>
  <si>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</si>
  <si>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</si>
  <si>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</si>
  <si>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</si>
  <si>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</si>
  <si>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</si>
  <si>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</si>
  <si>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</si>
  <si>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</si>
  <si>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</si>
  <si>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</si>
  <si>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</si>
  <si>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</si>
  <si>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</si>
  <si>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</si>
  <si>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</si>
  <si>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</si>
  <si>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</si>
  <si>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</si>
  <si>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</si>
  <si>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</si>
  <si>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</si>
  <si>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</si>
  <si>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</si>
  <si>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</si>
  <si>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</si>
  <si>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</si>
  <si>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</si>
  <si>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</si>
  <si>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</si>
  <si>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</si>
  <si>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</si>
  <si>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</si>
  <si>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</si>
  <si>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</si>
  <si>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</si>
  <si>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</si>
  <si>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</si>
  <si>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</si>
  <si>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</si>
  <si>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</si>
  <si>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</si>
  <si>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</si>
  <si>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</si>
  <si>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</si>
  <si>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</si>
  <si>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</si>
  <si>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</si>
  <si>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</si>
  <si>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</si>
  <si>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</si>
  <si>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</si>
  <si>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</si>
  <si>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</si>
  <si>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</si>
  <si>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</si>
  <si>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</si>
  <si>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</si>
  <si>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</si>
  <si>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</si>
  <si>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</si>
  <si>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</si>
  <si>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</si>
  <si>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</si>
  <si>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</si>
  <si>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</si>
  <si>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</si>
  <si>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</si>
  <si>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</si>
  <si>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</si>
  <si>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</si>
  <si>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</si>
  <si>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</si>
  <si>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</si>
  <si>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</si>
  <si>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</si>
  <si>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</si>
  <si>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</si>
  <si>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</si>
  <si>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</si>
  <si>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</si>
  <si>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</si>
  <si>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</si>
  <si>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</si>
  <si>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</si>
  <si>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</si>
  <si>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</si>
  <si>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</si>
  <si>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</si>
  <si>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</si>
  <si>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</si>
  <si>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</si>
  <si>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</si>
  <si>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</si>
  <si>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</si>
  <si>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</si>
  <si>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</si>
  <si>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</si>
  <si>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</si>
  <si>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</si>
  <si>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</si>
  <si>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</si>
  <si>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</si>
  <si>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</si>
  <si>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</si>
  <si>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</si>
  <si>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</si>
  <si>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</si>
  <si>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</si>
  <si>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</si>
  <si>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</si>
  <si>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</si>
  <si>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</si>
  <si>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</si>
  <si>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</si>
  <si>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</si>
  <si>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</si>
  <si>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</si>
  <si>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</si>
  <si>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</si>
  <si>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</si>
  <si>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</si>
  <si>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</si>
  <si>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</si>
  <si>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</si>
  <si>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</si>
  <si>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</si>
  <si>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</si>
  <si>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</si>
  <si>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</si>
  <si>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</si>
  <si>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</si>
  <si>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</si>
  <si>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</si>
  <si>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</si>
  <si>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</si>
  <si>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</si>
  <si>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</si>
  <si>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</si>
  <si>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</si>
  <si>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</si>
  <si>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</si>
  <si>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</si>
  <si>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</si>
  <si>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</si>
  <si>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</si>
  <si>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</si>
  <si>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</si>
  <si>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</si>
  <si>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</si>
  <si>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</si>
  <si>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</si>
  <si>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</si>
  <si>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</si>
  <si>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</si>
  <si>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</si>
  <si>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</si>
  <si>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</si>
  <si>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</si>
  <si>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</si>
  <si>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</si>
  <si>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</si>
  <si>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</si>
  <si>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</si>
  <si>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</si>
  <si>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</si>
  <si>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</si>
  <si>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</si>
  <si>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</si>
  <si>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</si>
  <si>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</si>
  <si>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</si>
  <si>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</si>
  <si>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</si>
  <si>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</si>
  <si>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</si>
  <si>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</si>
  <si>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</si>
  <si>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</si>
  <si>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</si>
  <si>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</si>
  <si>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</si>
  <si>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</si>
  <si>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</si>
  <si>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</si>
  <si>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</si>
  <si>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</si>
  <si>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</si>
  <si>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</si>
  <si>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</si>
  <si>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</si>
  <si>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</si>
  <si>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</si>
  <si>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</si>
  <si>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</si>
  <si>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</si>
  <si>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</si>
  <si>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</si>
  <si>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</si>
  <si>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</si>
  <si>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</si>
  <si>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</si>
  <si>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</si>
  <si>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</si>
  <si>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</si>
  <si>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</si>
  <si>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</si>
  <si>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</si>
  <si>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</si>
  <si>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</si>
  <si>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</si>
  <si>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</si>
  <si>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</si>
  <si>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</si>
  <si>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</si>
  <si>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</si>
  <si>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</si>
  <si>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</si>
  <si>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</si>
  <si>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</si>
  <si>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</si>
  <si>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</si>
  <si>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</si>
  <si>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</si>
  <si>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</si>
  <si>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</si>
  <si>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</si>
  <si>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</si>
  <si>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</si>
  <si>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</si>
  <si>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</si>
  <si>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</si>
  <si>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</si>
  <si>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</si>
  <si>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</si>
  <si>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</si>
  <si>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</si>
  <si>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</si>
  <si>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</si>
  <si>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</si>
  <si>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</si>
  <si>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</si>
  <si>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</si>
  <si>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</si>
  <si>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</si>
  <si>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</si>
  <si>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</si>
  <si>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</si>
  <si>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</si>
  <si>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</si>
  <si>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</si>
  <si>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</si>
  <si>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</si>
  <si>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</si>
  <si>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</si>
  <si>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</si>
  <si>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</si>
  <si>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</si>
  <si>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</si>
  <si>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</si>
  <si>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</si>
  <si>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</si>
  <si>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</si>
  <si>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</si>
  <si>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</si>
  <si>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</si>
  <si>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</si>
  <si>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</si>
  <si>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</si>
  <si>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</si>
  <si>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</si>
  <si>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</si>
  <si>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</si>
  <si>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</si>
  <si>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</si>
  <si>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</si>
  <si>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</si>
  <si>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</si>
  <si>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</si>
  <si>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</si>
  <si>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</si>
  <si>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</si>
  <si>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</si>
  <si>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</si>
  <si>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</si>
  <si>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</si>
  <si>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</si>
  <si>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</si>
  <si>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</si>
  <si>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</si>
  <si>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</si>
  <si>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</si>
  <si>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</si>
  <si>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</si>
  <si>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</si>
  <si>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</si>
  <si>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</si>
  <si>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</si>
  <si>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</si>
  <si>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</si>
  <si>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</si>
  <si>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</si>
  <si>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</si>
  <si>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</si>
  <si>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</si>
  <si>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</si>
  <si>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</si>
  <si>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</si>
  <si>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</si>
  <si>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</si>
  <si>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</si>
  <si>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</si>
  <si>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</si>
  <si>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</si>
  <si>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</si>
  <si>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</si>
  <si>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</si>
  <si>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</si>
  <si>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</si>
  <si>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</si>
  <si>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</si>
  <si>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</si>
  <si>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</si>
  <si>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</si>
  <si>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</si>
  <si>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</si>
  <si>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</si>
  <si>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</si>
  <si>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</si>
  <si>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</si>
  <si>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</si>
  <si>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</si>
  <si>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</si>
  <si>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</si>
  <si>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</si>
  <si>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</si>
  <si>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</si>
  <si>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</si>
  <si>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</si>
  <si>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</si>
  <si>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</si>
  <si>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</si>
  <si>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</si>
  <si>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</si>
  <si>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</si>
  <si>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</si>
  <si>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</si>
  <si>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</si>
  <si>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</si>
  <si>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</si>
  <si>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</si>
  <si>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</si>
  <si>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</si>
  <si>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</si>
  <si>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</si>
  <si>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</si>
  <si>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</si>
  <si>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</si>
  <si>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</si>
  <si>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</si>
  <si>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</si>
  <si>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</si>
  <si>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</si>
  <si>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</si>
  <si>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</si>
  <si>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</si>
  <si>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</si>
  <si>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</si>
  <si>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</si>
  <si>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</si>
  <si>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</si>
  <si>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</si>
  <si>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</si>
  <si>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</si>
  <si>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</si>
  <si>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</si>
  <si>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</si>
  <si>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</si>
  <si>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</si>
  <si>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</si>
  <si>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</si>
  <si>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</si>
  <si>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</si>
  <si>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</si>
  <si>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</si>
  <si>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</si>
  <si>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</si>
  <si>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</si>
  <si>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</si>
  <si>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</si>
  <si>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</si>
  <si>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</si>
  <si>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</si>
  <si>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</si>
  <si>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</si>
  <si>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</si>
  <si>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</si>
  <si>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</si>
  <si>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</si>
  <si>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</si>
  <si>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</si>
  <si>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</si>
  <si>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</si>
  <si>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</si>
  <si>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</si>
  <si>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</si>
  <si>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</si>
  <si>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</si>
  <si>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</si>
  <si>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</si>
  <si>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</si>
  <si>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</si>
  <si>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</si>
  <si>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</si>
  <si>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</si>
  <si>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</si>
  <si>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</si>
  <si>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</si>
  <si>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</si>
  <si>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</si>
  <si>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</si>
  <si>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</si>
  <si>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</si>
  <si>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</si>
  <si>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</si>
  <si>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</si>
  <si>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</si>
  <si>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</si>
  <si>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</si>
  <si>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</si>
  <si>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</si>
  <si>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</si>
  <si>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</si>
  <si>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</si>
  <si>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</si>
  <si>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</si>
  <si>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</si>
  <si>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</si>
  <si>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</si>
  <si>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</si>
  <si>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</si>
  <si>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</si>
  <si>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</si>
  <si>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</si>
  <si>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</si>
  <si>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</si>
  <si>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</si>
  <si>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</si>
  <si>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</si>
  <si>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</si>
  <si>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</si>
  <si>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</si>
  <si>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</si>
  <si>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</si>
  <si>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</si>
  <si>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</si>
  <si>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</si>
  <si>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</si>
  <si>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</si>
  <si>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</si>
  <si>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</si>
  <si>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</si>
  <si>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</si>
  <si>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</si>
  <si>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</si>
  <si>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</si>
  <si>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</si>
  <si>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</si>
  <si>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</si>
  <si>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</si>
  <si>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</si>
  <si>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</si>
  <si>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</si>
  <si>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</si>
  <si>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</si>
  <si>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</si>
  <si>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</si>
  <si>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</si>
  <si>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</si>
  <si>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</si>
  <si>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</si>
  <si>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</si>
  <si>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</si>
  <si>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</si>
  <si>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</si>
  <si>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</si>
  <si>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</si>
  <si>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</si>
  <si>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</si>
  <si>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</si>
  <si>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</si>
  <si>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</si>
  <si>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</si>
  <si>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</si>
  <si>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</si>
  <si>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</si>
  <si>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</si>
  <si>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</si>
  <si>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</si>
  <si>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</si>
  <si>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</si>
  <si>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</si>
  <si>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</si>
  <si>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</si>
  <si>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</si>
  <si>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</si>
  <si>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</si>
  <si>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</si>
  <si>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</si>
  <si>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</si>
  <si>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</si>
  <si>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</si>
  <si>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</si>
  <si>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</si>
  <si>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</si>
  <si>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</si>
  <si>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</si>
  <si>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</si>
  <si>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</si>
  <si>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</si>
  <si>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</si>
  <si>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</si>
  <si>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</si>
  <si>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</si>
  <si>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</si>
  <si>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</si>
  <si>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</si>
  <si>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</si>
  <si>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</si>
  <si>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</si>
  <si>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</si>
  <si>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</si>
  <si>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</si>
  <si>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</si>
  <si>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</si>
  <si>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</si>
  <si>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</si>
  <si>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</si>
  <si>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</si>
  <si>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</si>
  <si>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</si>
  <si>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</si>
  <si>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</si>
  <si>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</si>
  <si>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</si>
  <si>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</si>
  <si>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</si>
  <si>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</si>
  <si>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</si>
  <si>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</si>
  <si>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</si>
  <si>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</si>
  <si>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</si>
  <si>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</si>
  <si>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</si>
  <si>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</si>
  <si>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</si>
  <si>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</si>
  <si>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</si>
  <si>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</si>
  <si>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</si>
  <si>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</si>
  <si>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</si>
  <si>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</si>
  <si>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</si>
  <si>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</si>
  <si>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</si>
  <si>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</si>
  <si>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</si>
  <si>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</si>
  <si>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</si>
  <si>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</si>
  <si>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</si>
  <si>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</si>
  <si>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</si>
  <si>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</si>
  <si>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</si>
  <si>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</si>
  <si>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</si>
  <si>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</si>
  <si>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</si>
  <si>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</si>
  <si>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</si>
  <si>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</si>
  <si>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</si>
  <si>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</si>
  <si>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</si>
  <si>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</si>
  <si>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</si>
  <si>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</si>
  <si>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</si>
  <si>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</si>
  <si>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</si>
  <si>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</si>
  <si>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</si>
  <si>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</si>
  <si>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</si>
  <si>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</si>
  <si>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</si>
  <si>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</si>
  <si>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</si>
  <si>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</si>
  <si>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</si>
  <si>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</si>
  <si>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</si>
  <si>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</si>
  <si>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</si>
  <si>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</si>
  <si>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</si>
  <si>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</si>
  <si>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</si>
  <si>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</si>
  <si>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</si>
  <si>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</si>
  <si>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</si>
  <si>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</si>
  <si>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</si>
  <si>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</si>
  <si>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</si>
  <si>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</si>
  <si>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</si>
  <si>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</si>
  <si>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</si>
  <si>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</si>
  <si>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</si>
  <si>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</si>
  <si>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</si>
  <si>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</si>
  <si>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</si>
  <si>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</si>
  <si>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</si>
  <si>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</si>
  <si>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</si>
  <si>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</si>
  <si>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</si>
  <si>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</si>
  <si>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</si>
  <si>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</si>
  <si>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</si>
  <si>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</si>
  <si>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</si>
  <si>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</si>
  <si>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</si>
  <si>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</si>
  <si>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</si>
  <si>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</si>
  <si>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</si>
  <si>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</si>
  <si>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</si>
  <si>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</si>
  <si>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</si>
  <si>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</si>
  <si>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</si>
  <si>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</si>
  <si>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</si>
  <si>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</si>
  <si>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</si>
  <si>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</si>
  <si>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</si>
  <si>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</si>
  <si>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</si>
  <si>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</si>
  <si>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</si>
  <si>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</si>
  <si>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</si>
  <si>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</si>
  <si>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</si>
  <si>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</si>
  <si>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</si>
  <si>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</si>
  <si>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</si>
  <si>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</si>
  <si>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</si>
  <si>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</si>
  <si>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</si>
  <si>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</si>
  <si>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</si>
  <si>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</si>
  <si>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</si>
  <si>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</si>
  <si>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</si>
  <si>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</si>
  <si>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</si>
  <si>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</si>
  <si>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</si>
  <si>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</si>
  <si>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</si>
  <si>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</si>
  <si>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</si>
  <si>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</si>
  <si>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</si>
  <si>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</si>
  <si>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</si>
  <si>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</si>
  <si>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</si>
  <si>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</si>
  <si>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</si>
  <si>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</si>
  <si>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</si>
  <si>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</si>
  <si>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</si>
  <si>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</si>
  <si>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</si>
  <si>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</si>
  <si>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</si>
  <si>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</si>
  <si>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</si>
  <si>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</si>
  <si>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</si>
  <si>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</si>
  <si>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</si>
  <si>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</si>
  <si>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</si>
  <si>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</si>
  <si>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</si>
  <si>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</si>
  <si>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</si>
  <si>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</si>
  <si>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</si>
  <si>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</si>
  <si>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</si>
  <si>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</si>
  <si>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</si>
  <si>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</si>
  <si>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</si>
  <si>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</si>
  <si>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</si>
  <si>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</si>
  <si>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</si>
  <si>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</si>
  <si>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</si>
  <si>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</si>
  <si>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</si>
  <si>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</si>
  <si>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</si>
  <si>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</si>
  <si>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</si>
  <si>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</si>
  <si>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</si>
  <si>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</si>
  <si>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</si>
  <si>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</si>
  <si>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</si>
  <si>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</si>
  <si>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</si>
  <si>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</si>
  <si>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</si>
  <si>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</si>
  <si>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</si>
  <si>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</si>
  <si>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</si>
  <si>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</si>
  <si>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</si>
  <si>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</si>
  <si>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</si>
  <si>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</si>
  <si>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</si>
  <si>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</si>
  <si>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</si>
  <si>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</si>
  <si>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</si>
  <si>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</si>
  <si>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</si>
  <si>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</si>
  <si>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</si>
  <si>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</si>
  <si>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</si>
  <si>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</si>
  <si>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</si>
  <si>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</si>
  <si>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</si>
  <si>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</si>
  <si>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</si>
  <si>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</si>
  <si>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</si>
  <si>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</si>
  <si>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</si>
  <si>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</si>
  <si>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</si>
  <si>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</si>
  <si>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</si>
  <si>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</si>
  <si>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</si>
  <si>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</si>
  <si>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</si>
  <si>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</si>
  <si>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</si>
  <si>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</si>
  <si>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</si>
  <si>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</si>
  <si>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</si>
  <si>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</si>
  <si>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</si>
  <si>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</si>
  <si>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</si>
  <si>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</si>
  <si>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</si>
  <si>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</si>
  <si>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</si>
  <si>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</si>
  <si>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</si>
  <si>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</si>
  <si>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</si>
  <si>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</si>
  <si>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</si>
  <si>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</si>
  <si>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</si>
  <si>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</si>
  <si>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</si>
  <si>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</si>
  <si>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</si>
  <si>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</si>
  <si>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</si>
  <si>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</si>
  <si>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</si>
  <si>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</si>
  <si>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</si>
  <si>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</si>
  <si>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</si>
  <si>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</si>
  <si>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</si>
  <si>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</si>
  <si>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</si>
  <si>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</si>
  <si>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</si>
  <si>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</si>
  <si>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</si>
  <si>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</si>
  <si>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</si>
  <si>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</si>
  <si>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</si>
  <si>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</si>
  <si>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</si>
  <si>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</si>
  <si>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</si>
  <si>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</si>
  <si>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</si>
  <si>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</si>
  <si>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</si>
  <si>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</si>
  <si>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</si>
  <si>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</si>
  <si>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</si>
  <si>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</si>
  <si>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</si>
  <si>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</si>
  <si>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</si>
  <si>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</si>
  <si>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</si>
  <si>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</si>
  <si>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</si>
  <si>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</si>
  <si>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</si>
  <si>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</si>
  <si>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</si>
  <si>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</si>
  <si>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</si>
  <si>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</si>
  <si>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</si>
  <si>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</si>
  <si>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</si>
  <si>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</si>
  <si>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</si>
  <si>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</si>
  <si>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</si>
  <si>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</si>
  <si>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</si>
  <si>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</si>
  <si>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</si>
  <si>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</si>
  <si>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</si>
  <si>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</si>
  <si>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</si>
  <si>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</si>
  <si>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</si>
  <si>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</si>
  <si>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</si>
  <si>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</si>
  <si>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</si>
  <si>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</si>
  <si>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</si>
  <si>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</si>
  <si>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</si>
  <si>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</si>
  <si>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</si>
  <si>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</si>
  <si>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</si>
  <si>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</si>
  <si>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</si>
  <si>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</si>
  <si>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</si>
  <si>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</si>
  <si>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</si>
  <si>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</si>
  <si>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</si>
  <si>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</si>
  <si>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</si>
  <si>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</si>
  <si>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</si>
  <si>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</si>
  <si>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</si>
  <si>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</si>
  <si>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</si>
  <si>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</si>
  <si>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</si>
  <si>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</si>
  <si>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</si>
  <si>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</si>
  <si>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</si>
  <si>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</si>
  <si>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</si>
  <si>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</si>
  <si>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</si>
  <si>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</si>
  <si>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</si>
  <si>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</si>
  <si>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</si>
  <si>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</si>
  <si>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</si>
  <si>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</si>
  <si>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</si>
  <si>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</si>
  <si>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</si>
  <si>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</si>
  <si>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</si>
  <si>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</si>
  <si>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</si>
  <si>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</si>
  <si>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</si>
  <si>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</si>
  <si>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</si>
  <si>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</si>
  <si>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</si>
  <si>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</si>
  <si>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</si>
  <si>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</si>
  <si>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</si>
  <si>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</si>
  <si>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</si>
  <si>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</si>
  <si>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</si>
  <si>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</si>
  <si>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</si>
  <si>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</si>
  <si>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</si>
  <si>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</si>
  <si>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</si>
  <si>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</si>
  <si>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</si>
  <si>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</si>
  <si>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</si>
  <si>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</si>
  <si>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</si>
  <si>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</si>
  <si>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</si>
  <si>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</si>
  <si>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</si>
  <si>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</si>
  <si>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</si>
  <si>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</si>
  <si>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</si>
  <si>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</si>
  <si>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</si>
  <si>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</si>
  <si>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</si>
  <si>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</si>
  <si>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</si>
  <si>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</si>
  <si>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</si>
  <si>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</si>
  <si>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</si>
  <si>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</si>
  <si>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</si>
  <si>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</si>
  <si>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</si>
  <si>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</si>
  <si>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</si>
  <si>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</si>
  <si>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</si>
  <si>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</si>
  <si>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</si>
  <si>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</si>
  <si>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</si>
  <si>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</si>
  <si>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</si>
  <si>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</si>
  <si>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</si>
  <si>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</si>
  <si>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</si>
  <si>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</si>
  <si>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</si>
  <si>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</si>
  <si>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</si>
  <si>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</si>
  <si>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</si>
  <si>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</si>
  <si>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</si>
  <si>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</si>
  <si>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</si>
  <si>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</si>
  <si>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</si>
  <si>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</si>
  <si>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</si>
  <si>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</si>
  <si>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</si>
  <si>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</si>
  <si>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</si>
  <si>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</si>
  <si>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</si>
  <si>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</si>
  <si>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</si>
  <si>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</si>
  <si>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</si>
  <si>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</si>
  <si>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</si>
  <si>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</si>
  <si>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</si>
  <si>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</si>
  <si>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</si>
  <si>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</si>
  <si>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</si>
  <si>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</si>
  <si>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</si>
  <si>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</si>
  <si>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</si>
  <si>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</si>
  <si>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</si>
  <si>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</si>
  <si>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</si>
  <si>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</si>
  <si>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</si>
  <si>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</si>
  <si>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</si>
  <si>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</si>
  <si>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</si>
  <si>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</si>
  <si>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</si>
  <si>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</si>
  <si>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</si>
  <si>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</si>
  <si>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</si>
  <si>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</si>
  <si>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</si>
  <si>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</si>
  <si>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</si>
  <si>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</si>
  <si>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</si>
  <si>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</si>
  <si>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</si>
  <si>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</si>
  <si>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</si>
  <si>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</si>
  <si>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</si>
  <si>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</si>
  <si>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</si>
  <si>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</si>
  <si>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</si>
  <si>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</si>
  <si>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</si>
  <si>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</si>
  <si>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</si>
  <si>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</si>
  <si>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</si>
  <si>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</si>
  <si>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</si>
  <si>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</si>
  <si>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</si>
  <si>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</si>
  <si>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</si>
  <si>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</si>
  <si>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</si>
  <si>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</si>
  <si>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</si>
  <si>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</si>
  <si>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</si>
  <si>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</si>
  <si>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</si>
  <si>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</si>
  <si>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</si>
  <si>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</si>
  <si>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</si>
  <si>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</si>
  <si>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</si>
  <si>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</si>
  <si>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</si>
  <si>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</si>
  <si>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</si>
  <si>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</si>
  <si>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</si>
  <si>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</si>
  <si>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</si>
  <si>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</si>
  <si>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</si>
  <si>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</si>
  <si>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</si>
  <si>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</si>
  <si>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</si>
  <si>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</si>
  <si>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</si>
  <si>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</si>
  <si>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</si>
  <si>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</si>
  <si>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</si>
  <si>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</si>
  <si>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</si>
  <si>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</si>
  <si>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</si>
  <si>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</si>
  <si>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</si>
  <si>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</si>
  <si>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</si>
  <si>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</si>
  <si>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</si>
  <si>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</si>
  <si>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</si>
  <si>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</si>
  <si>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</si>
  <si>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</si>
  <si>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</si>
  <si>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</si>
  <si>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</si>
  <si>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</si>
  <si>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</si>
  <si>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</si>
  <si>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</si>
  <si>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</si>
  <si>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</si>
  <si>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</si>
  <si>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</si>
  <si>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</si>
  <si>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</si>
  <si>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</si>
  <si>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</si>
  <si>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</si>
  <si>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</si>
  <si>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</si>
  <si>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</si>
  <si>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</si>
  <si>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</si>
  <si>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</si>
  <si>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</si>
  <si>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</si>
  <si>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</si>
  <si>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</si>
  <si>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</si>
  <si>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</si>
  <si>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</si>
  <si>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</si>
  <si>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</si>
  <si>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</si>
  <si>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</si>
  <si>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</si>
  <si>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</si>
  <si>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</si>
  <si>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</si>
  <si>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</si>
  <si>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</si>
  <si>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</si>
  <si>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</si>
  <si>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</si>
  <si>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</si>
  <si>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</si>
  <si>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</si>
  <si>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</si>
  <si>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</si>
  <si>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</si>
  <si>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</si>
  <si>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</si>
  <si>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</si>
  <si>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</si>
  <si>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</si>
  <si>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</si>
  <si>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</si>
  <si>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</si>
  <si>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</si>
  <si>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</si>
  <si>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</si>
  <si>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</si>
  <si>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</si>
  <si>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</si>
  <si>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</si>
  <si>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</si>
  <si>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</si>
  <si>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</si>
  <si>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</si>
  <si>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</si>
  <si>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</si>
  <si>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</si>
  <si>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</si>
  <si>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</si>
  <si>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</si>
  <si>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</si>
  <si>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</si>
  <si>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</si>
  <si>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</si>
  <si>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</si>
  <si>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</si>
  <si>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</si>
  <si>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</si>
  <si>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</si>
  <si>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</si>
  <si>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</si>
  <si>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</si>
  <si>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</si>
  <si>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</si>
  <si>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</si>
  <si>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</si>
  <si>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</si>
  <si>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</si>
  <si>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</si>
  <si>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</si>
  <si>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</si>
  <si>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</si>
  <si>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</si>
  <si>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</si>
  <si>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</si>
  <si>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</si>
  <si>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</si>
  <si>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</si>
  <si>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</si>
  <si>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</si>
  <si>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</si>
  <si>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</si>
  <si>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</si>
  <si>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</si>
  <si>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</si>
  <si>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</si>
  <si>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</si>
  <si>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</si>
  <si>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</si>
  <si>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</si>
  <si>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</si>
  <si>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</si>
  <si>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</si>
  <si>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</si>
  <si>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</si>
  <si>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</si>
  <si>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</si>
  <si>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</si>
  <si>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</si>
  <si>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</si>
  <si>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</si>
  <si>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</si>
  <si>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</si>
  <si>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</si>
  <si>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</si>
  <si>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</si>
  <si>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</si>
  <si>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</si>
  <si>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</si>
  <si>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</si>
  <si>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</si>
  <si>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</si>
  <si>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</si>
  <si>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</si>
  <si>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</si>
  <si>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</si>
  <si>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</si>
  <si>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</si>
  <si>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</si>
  <si>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</si>
  <si>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</si>
  <si>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</si>
  <si>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</si>
  <si>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</si>
  <si>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</si>
  <si>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</si>
  <si>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</si>
  <si>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</si>
  <si>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</si>
  <si>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</si>
  <si>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</si>
  <si>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</si>
  <si>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</si>
  <si>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</si>
  <si>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</si>
  <si>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</si>
  <si>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</si>
  <si>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</si>
  <si>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</si>
  <si>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</si>
  <si>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</si>
  <si>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</si>
  <si>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</si>
  <si>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</si>
  <si>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</si>
  <si>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</si>
  <si>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</si>
  <si>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</si>
  <si>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</si>
  <si>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</si>
  <si>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</si>
  <si>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</si>
  <si>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</si>
  <si>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</si>
  <si>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</si>
  <si>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</si>
  <si>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</si>
  <si>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</si>
  <si>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</si>
  <si>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</si>
  <si>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</si>
  <si>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</si>
  <si>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</si>
  <si>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</si>
  <si>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</si>
  <si>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</si>
  <si>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</si>
  <si>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</si>
  <si>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</si>
  <si>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</si>
  <si>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</si>
  <si>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</si>
  <si>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</si>
  <si>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</si>
  <si>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</si>
  <si>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</si>
  <si>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</si>
  <si>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</si>
  <si>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</si>
  <si>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</si>
  <si>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</si>
  <si>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</si>
  <si>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</si>
  <si>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</si>
  <si>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</si>
  <si>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</si>
  <si>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</si>
  <si>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</si>
  <si>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</si>
  <si>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</si>
  <si>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</si>
  <si>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</si>
  <si>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</si>
  <si>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</si>
  <si>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</si>
  <si>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</si>
  <si>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</si>
  <si>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</si>
  <si>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</si>
  <si>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</si>
  <si>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</si>
  <si>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</si>
  <si>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</si>
  <si>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</si>
  <si>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</si>
  <si>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</si>
  <si>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</si>
  <si>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</si>
  <si>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</si>
  <si>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</si>
  <si>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</si>
  <si>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</si>
  <si>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</si>
  <si>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</si>
  <si>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</si>
  <si>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</si>
  <si>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</si>
  <si>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</si>
  <si>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</si>
  <si>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</si>
  <si>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</si>
  <si>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</si>
  <si>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</si>
  <si>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</si>
  <si>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</si>
  <si>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</si>
  <si>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</si>
  <si>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</si>
  <si>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</si>
  <si>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</si>
  <si>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</si>
  <si>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</si>
  <si>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</si>
  <si>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</si>
  <si>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</si>
  <si>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</si>
  <si>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</si>
  <si>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</si>
  <si>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</si>
  <si>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</si>
  <si>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</si>
  <si>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</si>
  <si>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</si>
  <si>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</si>
  <si>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</si>
  <si>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</si>
  <si>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</si>
  <si>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</si>
  <si>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</si>
  <si>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</si>
  <si>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</si>
  <si>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</si>
  <si>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</si>
  <si>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</si>
  <si>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</si>
  <si>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</si>
  <si>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</si>
  <si>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</si>
  <si>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</si>
  <si>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</si>
  <si>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</si>
  <si>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</si>
  <si>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</si>
  <si>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</si>
  <si>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</si>
  <si>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</si>
  <si>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</si>
  <si>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</si>
  <si>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</si>
  <si>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</si>
  <si>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</si>
  <si>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</si>
  <si>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</si>
  <si>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</si>
  <si>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</si>
  <si>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</si>
  <si>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</si>
  <si>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</si>
  <si>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</si>
  <si>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</si>
  <si>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</si>
  <si>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</si>
  <si>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</si>
  <si>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</si>
  <si>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</si>
  <si>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</si>
  <si>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</si>
  <si>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</si>
  <si>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</si>
  <si>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</si>
  <si>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</si>
  <si>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</si>
  <si>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</si>
  <si>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</si>
  <si>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</si>
  <si>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</si>
  <si>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</si>
  <si>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</si>
  <si>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</si>
  <si>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</si>
  <si>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</si>
  <si>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</si>
  <si>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</si>
  <si>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</si>
  <si>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</si>
  <si>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</si>
  <si>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</si>
  <si>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</si>
  <si>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</si>
  <si>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</si>
  <si>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</si>
  <si>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</si>
  <si>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</si>
  <si>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</si>
  <si>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</si>
  <si>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</si>
  <si>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</si>
  <si>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</si>
  <si>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</si>
  <si>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</si>
  <si>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</si>
  <si>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</si>
  <si>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</si>
  <si>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</si>
  <si>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</si>
  <si>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</si>
  <si>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</si>
  <si>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</si>
  <si>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</si>
  <si>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</si>
  <si>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</si>
  <si>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</si>
  <si>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</si>
  <si>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</si>
  <si>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</si>
  <si>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</si>
  <si>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</si>
  <si>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</si>
  <si>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</si>
  <si>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</si>
  <si>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</si>
  <si>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</si>
  <si>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</si>
  <si>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</si>
  <si>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</si>
  <si>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</si>
  <si>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</si>
  <si>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</si>
  <si>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</si>
  <si>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</si>
  <si>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</si>
  <si>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</si>
  <si>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</si>
  <si>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</si>
  <si>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</si>
  <si>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</si>
  <si>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</si>
  <si>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</si>
  <si>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</si>
  <si>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</si>
  <si>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</si>
  <si>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</si>
  <si>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</si>
  <si>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</si>
  <si>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</si>
  <si>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</si>
  <si>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</si>
  <si>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</si>
  <si>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</si>
  <si>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</si>
  <si>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</si>
  <si>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</si>
  <si>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</si>
  <si>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</si>
  <si>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</si>
  <si>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</si>
  <si>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</si>
  <si>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</si>
  <si>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</si>
  <si>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</si>
  <si>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</si>
  <si>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</si>
  <si>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</si>
  <si>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</si>
  <si>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</si>
  <si>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</si>
  <si>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</si>
  <si>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</si>
  <si>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</si>
  <si>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</si>
  <si>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</si>
  <si>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</si>
  <si>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</si>
  <si>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</si>
  <si>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</si>
  <si>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</si>
  <si>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</si>
  <si>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</si>
  <si>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</si>
  <si>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</si>
  <si>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</si>
  <si>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</si>
  <si>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</si>
  <si>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</si>
  <si>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</si>
  <si>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</si>
  <si>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</si>
  <si>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</si>
  <si>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</si>
  <si>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</si>
  <si>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</si>
  <si>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</si>
  <si>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</si>
  <si>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</si>
  <si>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</si>
  <si>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</si>
  <si>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</si>
  <si>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</si>
  <si>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</si>
  <si>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</si>
  <si>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</si>
  <si>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</si>
  <si>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</si>
  <si>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</si>
  <si>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</si>
  <si>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</si>
  <si>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</si>
  <si>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</si>
  <si>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</si>
  <si>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</si>
  <si>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</si>
  <si>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</si>
  <si>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</si>
  <si>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</si>
  <si>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</si>
  <si>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</si>
  <si>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</si>
  <si>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</si>
  <si>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</si>
  <si>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</si>
  <si>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</si>
  <si>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</si>
  <si>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</si>
  <si>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</si>
  <si>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</si>
  <si>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</si>
  <si>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</si>
  <si>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</si>
  <si>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</si>
  <si>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</si>
  <si>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</si>
  <si>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</si>
  <si>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</si>
  <si>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</si>
  <si>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</si>
  <si>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</si>
  <si>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</si>
  <si>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</si>
  <si>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</si>
  <si>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</si>
  <si>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</si>
  <si>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</si>
  <si>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</si>
  <si>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</si>
  <si>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</si>
  <si>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</si>
  <si>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</si>
  <si>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</si>
  <si>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</si>
  <si>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</si>
  <si>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</si>
  <si>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</si>
  <si>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</si>
  <si>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</si>
  <si>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</si>
  <si>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</si>
  <si>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</si>
  <si>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</si>
  <si>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</si>
  <si>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</si>
  <si>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</si>
  <si>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</si>
  <si>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</si>
  <si>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</si>
  <si>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</si>
  <si>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</si>
  <si>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</si>
  <si>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</si>
  <si>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</si>
  <si>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</si>
  <si>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</si>
  <si>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</si>
  <si>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</si>
  <si>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</si>
  <si>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</si>
  <si>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</si>
  <si>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</si>
  <si>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</si>
  <si>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</si>
  <si>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</si>
  <si>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</si>
  <si>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</si>
  <si>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</si>
  <si>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</si>
  <si>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</si>
  <si>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</si>
  <si>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</si>
  <si>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</si>
  <si>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</si>
  <si>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</si>
  <si>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</si>
  <si>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</si>
  <si>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</si>
  <si>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</si>
  <si>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</si>
  <si>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</si>
  <si>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</si>
  <si>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</si>
  <si>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</si>
  <si>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</si>
  <si>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</si>
  <si>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</si>
  <si>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</si>
  <si>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</si>
  <si>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</si>
  <si>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</si>
  <si>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</si>
  <si>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</si>
  <si>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</si>
  <si>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</si>
  <si>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</si>
  <si>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</si>
  <si>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</si>
  <si>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</si>
  <si>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</si>
  <si>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</si>
  <si>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</si>
  <si>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</si>
  <si>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</si>
  <si>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</si>
  <si>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</si>
  <si>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</si>
  <si>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</si>
  <si>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</si>
  <si>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</si>
  <si>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</si>
  <si>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</si>
  <si>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</si>
  <si>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</si>
  <si>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</si>
  <si>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</si>
  <si>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</si>
  <si>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</si>
  <si>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</si>
  <si>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</si>
  <si>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</si>
  <si>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</si>
  <si>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</si>
  <si>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</si>
  <si>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</si>
  <si>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</si>
  <si>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</si>
  <si>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</si>
  <si>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</si>
  <si>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</si>
  <si>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</si>
  <si>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</si>
  <si>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</si>
  <si>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</si>
  <si>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</si>
  <si>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</si>
  <si>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</si>
  <si>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</si>
  <si>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</si>
  <si>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</si>
  <si>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</si>
  <si>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</si>
  <si>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</si>
  <si>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</si>
  <si>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</si>
  <si>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</si>
  <si>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</si>
  <si>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</si>
  <si>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</si>
  <si>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</si>
  <si>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</si>
  <si>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</si>
  <si>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</si>
  <si>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</si>
  <si>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</si>
  <si>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</si>
  <si>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</si>
  <si>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</si>
  <si>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</si>
  <si>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</si>
  <si>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</si>
  <si>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</si>
  <si>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</si>
  <si>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</si>
  <si>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</si>
  <si>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</si>
  <si>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</si>
  <si>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</si>
  <si>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</si>
  <si>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</si>
  <si>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</si>
  <si>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</si>
  <si>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</si>
  <si>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</si>
  <si>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</si>
  <si>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</si>
  <si>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</si>
  <si>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</si>
  <si>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</si>
  <si>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</si>
  <si>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</si>
  <si>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</si>
  <si>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</si>
  <si>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</si>
  <si>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</si>
  <si>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</si>
  <si>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</si>
  <si>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</si>
  <si>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</si>
  <si>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</si>
  <si>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</si>
  <si>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</si>
  <si>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</si>
  <si>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</si>
  <si>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</si>
  <si>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</si>
  <si>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</si>
  <si>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</si>
  <si>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</si>
  <si>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</si>
  <si>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</si>
  <si>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</si>
  <si>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</si>
  <si>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</si>
  <si>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</si>
  <si>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</si>
  <si>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</si>
  <si>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</si>
  <si>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</si>
  <si>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</si>
  <si>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</si>
  <si>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</si>
  <si>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</si>
  <si>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</si>
  <si>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</si>
  <si>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</si>
  <si>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</si>
  <si>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</si>
  <si>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</si>
  <si>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</si>
  <si>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</si>
  <si>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</si>
  <si>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</si>
  <si>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</si>
  <si>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</si>
  <si>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</si>
  <si>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</si>
  <si>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</si>
  <si>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</si>
  <si>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</si>
  <si>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</si>
  <si>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</si>
  <si>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</si>
  <si>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</si>
  <si>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</si>
  <si>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</si>
  <si>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</si>
  <si>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</si>
  <si>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</si>
  <si>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</si>
  <si>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</si>
  <si>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</si>
  <si>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</si>
  <si>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</si>
  <si>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</si>
  <si>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</si>
  <si>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</si>
  <si>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</si>
  <si>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</si>
  <si>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</si>
  <si>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</si>
  <si>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</si>
  <si>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</si>
  <si>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</si>
  <si>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</si>
  <si>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</si>
  <si>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</si>
  <si>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</si>
  <si>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</si>
  <si>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</si>
  <si>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</si>
  <si>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</si>
  <si>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</si>
  <si>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</si>
  <si>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</si>
  <si>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</si>
  <si>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</si>
  <si>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</si>
  <si>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</si>
  <si>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</si>
  <si>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</si>
  <si>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</si>
  <si>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</si>
  <si>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</si>
  <si>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</si>
  <si>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</si>
  <si>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</si>
  <si>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</si>
  <si>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</si>
  <si>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</si>
  <si>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</si>
  <si>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</si>
  <si>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</si>
  <si>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</si>
  <si>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</si>
  <si>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</si>
  <si>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</si>
  <si>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</si>
  <si>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</si>
  <si>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</si>
  <si>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</si>
  <si>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</si>
  <si>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</si>
  <si>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</si>
  <si>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</si>
  <si>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</si>
  <si>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</si>
  <si>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</si>
  <si>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</si>
  <si>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</si>
  <si>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</si>
  <si>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</si>
  <si>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</si>
  <si>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</si>
  <si>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</si>
  <si>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</si>
  <si>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</si>
  <si>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</si>
  <si>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</si>
  <si>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</si>
  <si>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</si>
  <si>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</si>
  <si>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</si>
  <si>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</si>
  <si>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</si>
  <si>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</si>
  <si>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</si>
  <si>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</si>
  <si>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</si>
  <si>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</si>
  <si>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</si>
  <si>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</si>
  <si>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</si>
  <si>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</si>
  <si>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</si>
  <si>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</si>
  <si>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</si>
  <si>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</si>
  <si>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</si>
  <si>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</si>
  <si>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</si>
  <si>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</si>
  <si>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</si>
  <si>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</si>
  <si>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</si>
  <si>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</si>
  <si>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</si>
  <si>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</si>
  <si>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</si>
  <si>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</si>
  <si>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</si>
  <si>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</si>
  <si>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</si>
  <si>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</si>
  <si>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</si>
  <si>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</si>
  <si>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</si>
  <si>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</si>
  <si>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</si>
  <si>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</si>
  <si>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</si>
  <si>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</si>
  <si>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</si>
  <si>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</si>
  <si>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</si>
  <si>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</si>
  <si>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</si>
  <si>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</si>
  <si>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</si>
  <si>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</si>
  <si>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</si>
  <si>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</si>
  <si>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</si>
  <si>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</si>
  <si>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</si>
  <si>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</si>
  <si>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</si>
  <si>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</si>
  <si>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</si>
  <si>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</si>
  <si>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</si>
  <si>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</si>
  <si>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</si>
  <si>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</si>
  <si>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</si>
  <si>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</si>
  <si>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</si>
  <si>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</si>
  <si>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</si>
  <si>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</si>
  <si>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</si>
  <si>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</si>
  <si>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</si>
  <si>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</si>
  <si>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</si>
  <si>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</si>
  <si>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</si>
  <si>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</si>
  <si>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</si>
  <si>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</si>
  <si>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</si>
  <si>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</si>
  <si>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</si>
  <si>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</si>
  <si>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</si>
  <si>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</si>
  <si>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</si>
  <si>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</si>
  <si>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</si>
  <si>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</si>
  <si>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</si>
  <si>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</si>
  <si>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</si>
  <si>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</si>
  <si>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</si>
  <si>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</si>
  <si>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</si>
  <si>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</si>
  <si>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</si>
  <si>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</si>
  <si>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</si>
  <si>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</si>
  <si>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</si>
  <si>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</si>
  <si>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</si>
  <si>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</si>
  <si>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</si>
  <si>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</si>
  <si>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</si>
  <si>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</si>
  <si>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</si>
  <si>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</si>
  <si>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</si>
  <si>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</si>
  <si>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</si>
  <si>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</si>
  <si>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</si>
  <si>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</si>
  <si>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</si>
  <si>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</si>
  <si>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</si>
  <si>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</si>
  <si>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</si>
  <si>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</si>
  <si>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</si>
  <si>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</si>
  <si>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</si>
  <si>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</si>
  <si>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</si>
  <si>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</si>
  <si>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</si>
  <si>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</si>
  <si>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</si>
  <si>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</si>
  <si>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</si>
  <si>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</si>
  <si>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</si>
  <si>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</si>
  <si>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</si>
  <si>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</si>
  <si>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</si>
  <si>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</si>
  <si>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</si>
  <si>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</si>
  <si>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</si>
  <si>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</si>
  <si>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</si>
  <si>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</si>
  <si>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</si>
  <si>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</si>
  <si>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</si>
  <si>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</si>
  <si>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</si>
  <si>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</si>
  <si>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</si>
  <si>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</si>
  <si>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</si>
  <si>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</si>
  <si>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</si>
  <si>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</si>
  <si>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</si>
  <si>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</si>
  <si>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</si>
  <si>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</si>
  <si>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</si>
  <si>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</si>
  <si>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</si>
  <si>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</si>
  <si>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</si>
  <si>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</si>
  <si>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</si>
  <si>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</si>
  <si>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</si>
  <si>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</si>
  <si>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</si>
  <si>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</si>
  <si>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</si>
  <si>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</si>
  <si>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</si>
  <si>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</si>
  <si>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</si>
  <si>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</si>
  <si>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</si>
  <si>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</si>
  <si>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</si>
  <si>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</si>
  <si>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</si>
  <si>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</si>
  <si>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</si>
  <si>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</si>
  <si>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</si>
  <si>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</si>
  <si>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</si>
  <si>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</si>
  <si>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</si>
  <si>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</si>
  <si>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</si>
  <si>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</si>
  <si>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</si>
  <si>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</si>
  <si>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</si>
  <si>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</si>
  <si>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</si>
  <si>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</si>
  <si>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</si>
  <si>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</si>
  <si>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</si>
  <si>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</si>
  <si>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</si>
  <si>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</si>
  <si>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</si>
  <si>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</si>
  <si>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</si>
  <si>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</si>
  <si>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</si>
  <si>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</si>
  <si>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</si>
  <si>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</si>
  <si>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</si>
  <si>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</si>
  <si>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</si>
  <si>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</si>
  <si>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</si>
  <si>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</si>
  <si>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</si>
  <si>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</si>
  <si>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</si>
  <si>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</si>
  <si>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</si>
  <si>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</si>
  <si>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</si>
  <si>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</si>
  <si>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</si>
  <si>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</si>
  <si>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</si>
  <si>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</si>
  <si>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</si>
  <si>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</si>
  <si>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</si>
  <si>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</si>
  <si>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</si>
  <si>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</si>
  <si>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</si>
  <si>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</si>
  <si>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</si>
  <si>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</si>
  <si>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</si>
  <si>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</si>
  <si>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</si>
  <si>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</si>
  <si>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</si>
  <si>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</si>
  <si>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</si>
  <si>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</si>
  <si>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</si>
  <si>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</si>
  <si>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</si>
  <si>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</si>
  <si>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</si>
  <si>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</si>
  <si>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</si>
  <si>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</si>
  <si>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</si>
  <si>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</si>
  <si>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</si>
  <si>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</si>
  <si>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</si>
  <si>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</si>
  <si>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</si>
  <si>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</si>
  <si>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</si>
  <si>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</si>
  <si>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</si>
  <si>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</si>
  <si>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</si>
  <si>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</si>
  <si>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</si>
  <si>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</si>
  <si>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</si>
  <si>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</si>
  <si>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</si>
  <si>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</si>
  <si>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</si>
  <si>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</si>
  <si>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</si>
  <si>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</si>
  <si>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</si>
  <si>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</si>
  <si>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</si>
  <si>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</si>
  <si>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</si>
  <si>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</si>
  <si>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</si>
  <si>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</si>
  <si>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</si>
  <si>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</si>
  <si>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</si>
  <si>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</si>
  <si>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</si>
  <si>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</si>
  <si>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</si>
  <si>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</si>
  <si>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</si>
  <si>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</si>
  <si>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</si>
  <si>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</si>
  <si>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</si>
  <si>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</si>
  <si>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</si>
  <si>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</si>
  <si>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</si>
  <si>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</si>
  <si>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</si>
  <si>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</si>
  <si>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</si>
  <si>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</si>
  <si>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</si>
  <si>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</si>
  <si>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</si>
  <si>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</si>
  <si>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</si>
  <si>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</si>
  <si>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</si>
  <si>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</si>
  <si>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</si>
  <si>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</si>
  <si>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</si>
  <si>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</si>
  <si>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</si>
  <si>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</si>
  <si>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</si>
  <si>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</si>
  <si>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</si>
  <si>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</si>
  <si>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</si>
  <si>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</si>
  <si>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</si>
  <si>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</si>
  <si>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</si>
  <si>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</si>
  <si>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</si>
  <si>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</si>
  <si>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</si>
  <si>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</si>
  <si>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</si>
  <si>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</si>
  <si>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</si>
  <si>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</si>
  <si>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</si>
  <si>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</si>
  <si>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</si>
  <si>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</si>
  <si>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</si>
  <si>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</si>
  <si>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</si>
  <si>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</si>
  <si>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</si>
  <si>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</si>
  <si>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</si>
  <si>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</si>
  <si>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</si>
  <si>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</si>
  <si>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</si>
  <si>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</si>
  <si>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</si>
  <si>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</si>
  <si>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</si>
  <si>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</si>
  <si>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</si>
  <si>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</si>
  <si>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</si>
  <si>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</si>
  <si>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</si>
  <si>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</si>
  <si>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</si>
  <si>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</si>
  <si>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</si>
  <si>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</si>
  <si>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</si>
  <si>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</si>
  <si>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</si>
  <si>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</si>
  <si>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</si>
  <si>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</si>
  <si>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</si>
  <si>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</si>
  <si>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</si>
  <si>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</si>
  <si>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</si>
  <si>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</si>
  <si>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</si>
  <si>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</si>
  <si>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</si>
  <si>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</si>
  <si>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</si>
  <si>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</si>
  <si>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</si>
  <si>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</si>
  <si>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</si>
  <si>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</si>
  <si>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</si>
  <si>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</si>
  <si>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</si>
  <si>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</si>
  <si>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</si>
  <si>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</si>
  <si>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</si>
  <si>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</si>
  <si>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</si>
  <si>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</si>
  <si>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</si>
  <si>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</si>
  <si>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</si>
  <si>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</si>
  <si>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</si>
  <si>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</si>
  <si>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</si>
  <si>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</si>
  <si>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</si>
  <si>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</si>
  <si>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</si>
  <si>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</si>
  <si>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</si>
  <si>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</si>
  <si>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</si>
  <si>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</si>
  <si>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</si>
  <si>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</si>
  <si>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</si>
  <si>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</si>
  <si>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</si>
  <si>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</si>
  <si>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</si>
  <si>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</si>
  <si>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</si>
  <si>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</si>
  <si>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</si>
  <si>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</si>
  <si>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</si>
  <si>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</si>
  <si>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</si>
  <si>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</si>
  <si>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</si>
  <si>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</si>
  <si>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</si>
  <si>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</si>
  <si>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</si>
  <si>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</si>
  <si>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</si>
  <si>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</si>
  <si>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</si>
  <si>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</si>
  <si>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</si>
  <si>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</si>
  <si>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</si>
  <si>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</si>
  <si>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</si>
  <si>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</si>
  <si>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</si>
  <si>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</si>
  <si>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</si>
  <si>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</si>
  <si>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</si>
  <si>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</si>
  <si>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</si>
  <si>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</si>
  <si>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</si>
  <si>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</si>
  <si>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</si>
  <si>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</si>
  <si>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</si>
  <si>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</si>
  <si>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</si>
  <si>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</si>
  <si>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</si>
  <si>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</si>
  <si>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</si>
  <si>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</si>
  <si>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</si>
  <si>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</si>
  <si>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</si>
  <si>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</si>
  <si>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</si>
  <si>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</si>
  <si>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</si>
  <si>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</si>
  <si>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</si>
  <si>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</si>
  <si>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</si>
  <si>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</si>
  <si>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</si>
  <si>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</si>
  <si>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</si>
  <si>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</si>
  <si>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</si>
  <si>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</si>
  <si>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</si>
  <si>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</si>
  <si>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</si>
  <si>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</si>
  <si>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</si>
  <si>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</si>
  <si>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</si>
  <si>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</si>
  <si>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</si>
  <si>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</si>
  <si>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</si>
  <si>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</si>
  <si>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</si>
  <si>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</si>
  <si>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</si>
  <si>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</si>
  <si>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</si>
  <si>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</si>
  <si>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</si>
  <si>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</si>
  <si>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</si>
  <si>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</si>
  <si>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</si>
  <si>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</si>
  <si>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</si>
  <si>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</si>
  <si>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</si>
  <si>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</si>
  <si>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</si>
  <si>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</si>
  <si>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</si>
  <si>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</si>
  <si>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</si>
  <si>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</si>
  <si>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</si>
  <si>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</si>
  <si>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</si>
  <si>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</si>
  <si>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</si>
  <si>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</si>
  <si>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</si>
  <si>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</si>
  <si>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</si>
  <si>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</si>
  <si>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</si>
  <si>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</si>
  <si>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</si>
  <si>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</si>
  <si>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</si>
  <si>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</si>
  <si>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</si>
  <si>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</si>
  <si>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</si>
  <si>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</si>
  <si>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</si>
  <si>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</si>
  <si>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</si>
  <si>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</si>
  <si>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</si>
  <si>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</si>
  <si>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</si>
  <si>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</si>
  <si>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</si>
  <si>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</si>
  <si>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</si>
  <si>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</si>
  <si>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</si>
  <si>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</si>
  <si>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</si>
  <si>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</si>
  <si>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</si>
  <si>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</si>
  <si>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</si>
  <si>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</si>
  <si>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</si>
  <si>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</si>
  <si>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</si>
  <si>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</si>
  <si>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</si>
  <si>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</si>
  <si>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</si>
  <si>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</si>
  <si>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</si>
  <si>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</si>
  <si>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</si>
  <si>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</si>
  <si>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</si>
  <si>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</si>
  <si>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</si>
  <si>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</si>
  <si>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</si>
  <si>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</si>
  <si>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</si>
  <si>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</si>
  <si>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</si>
  <si>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</si>
  <si>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</si>
  <si>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</si>
  <si>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</si>
  <si>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</si>
  <si>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</si>
  <si>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</si>
  <si>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</si>
  <si>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</si>
  <si>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</si>
  <si>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</si>
  <si>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</si>
  <si>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</si>
  <si>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</si>
  <si>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</si>
  <si>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</si>
  <si>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</si>
  <si>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</si>
  <si>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</si>
  <si>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</si>
  <si>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</si>
  <si>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</si>
  <si>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</si>
  <si>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</si>
  <si>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</si>
  <si>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</si>
  <si>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</si>
  <si>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</si>
  <si>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</si>
  <si>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</si>
  <si>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</si>
  <si>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</si>
  <si>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</si>
  <si>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</si>
  <si>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</si>
  <si>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</si>
  <si>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</si>
  <si>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</si>
  <si>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</si>
  <si>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</si>
  <si>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</si>
  <si>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</si>
  <si>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</si>
  <si>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</si>
  <si>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</si>
  <si>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</si>
  <si>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</si>
  <si>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</si>
  <si>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</si>
  <si>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</si>
  <si>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</si>
  <si>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</si>
  <si>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</si>
  <si>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</si>
  <si>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</si>
  <si>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</si>
  <si>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</si>
  <si>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</si>
  <si>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</si>
  <si>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</si>
  <si>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</si>
  <si>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</si>
  <si>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</si>
  <si>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</si>
  <si>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</si>
  <si>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</si>
  <si>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</si>
  <si>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</si>
  <si>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</si>
  <si>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</si>
  <si>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</si>
  <si>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</si>
  <si>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</si>
  <si>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</si>
  <si>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</si>
  <si>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</si>
  <si>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</si>
  <si>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</si>
  <si>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</si>
  <si>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</si>
  <si>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</si>
  <si>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</si>
  <si>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</si>
  <si>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</si>
  <si>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</si>
  <si>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</si>
  <si>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</si>
  <si>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</si>
  <si>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</si>
  <si>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</si>
  <si>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</si>
  <si>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</si>
  <si>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</si>
  <si>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</si>
  <si>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</si>
  <si>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</si>
  <si>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</si>
  <si>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</si>
  <si>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</si>
  <si>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</si>
  <si>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</si>
  <si>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</si>
  <si>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</si>
  <si>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</si>
  <si>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</si>
  <si>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</si>
  <si>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</si>
  <si>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</si>
  <si>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</si>
  <si>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</si>
  <si>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</si>
  <si>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</si>
  <si>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</si>
  <si>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</si>
  <si>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</si>
  <si>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</si>
  <si>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</si>
  <si>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</si>
  <si>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</si>
  <si>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</si>
  <si>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</si>
  <si>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</si>
  <si>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</si>
  <si>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</si>
  <si>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</si>
  <si>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</si>
  <si>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</si>
  <si>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</si>
  <si>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</si>
  <si>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</si>
  <si>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</si>
  <si>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</si>
  <si>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</si>
  <si>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</si>
  <si>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</si>
  <si>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</si>
  <si>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</si>
  <si>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</si>
  <si>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</si>
  <si>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</si>
  <si>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</si>
  <si>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</si>
  <si>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</si>
  <si>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</si>
  <si>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</si>
  <si>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</si>
  <si>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</si>
  <si>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</si>
  <si>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</si>
  <si>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</si>
  <si>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</si>
  <si>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</si>
  <si>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</si>
  <si>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</si>
  <si>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</si>
  <si>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</si>
  <si>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</si>
  <si>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</si>
  <si>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</si>
  <si>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</si>
  <si>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</si>
  <si>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</si>
  <si>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</si>
  <si>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</si>
  <si>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</si>
  <si>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</si>
  <si>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</si>
  <si>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</si>
  <si>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</si>
  <si>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</si>
  <si>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</si>
  <si>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</si>
  <si>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</si>
  <si>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</si>
  <si>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</si>
  <si>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</si>
  <si>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</si>
  <si>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</si>
  <si>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</si>
  <si>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</si>
  <si>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</si>
  <si>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</si>
  <si>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</si>
  <si>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</si>
  <si>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</si>
  <si>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</si>
  <si>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</si>
  <si>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</si>
  <si>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</si>
  <si>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</si>
  <si>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</si>
  <si>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</si>
  <si>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</si>
  <si>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</si>
  <si>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</si>
  <si>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</si>
  <si>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</si>
  <si>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</si>
  <si>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</si>
  <si>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</si>
  <si>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</si>
  <si>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</si>
  <si>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</si>
  <si>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</si>
  <si>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</si>
  <si>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</si>
  <si>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</si>
  <si>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</si>
  <si>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</si>
  <si>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</si>
  <si>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</si>
  <si>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</si>
  <si>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</si>
  <si>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</si>
  <si>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</si>
  <si>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</si>
  <si>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</si>
  <si>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</si>
  <si>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</si>
  <si>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</si>
  <si>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</si>
  <si>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</si>
  <si>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</si>
  <si>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</si>
  <si>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</si>
  <si>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</si>
  <si>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</si>
  <si>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</si>
  <si>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</si>
  <si>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</si>
  <si>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</si>
  <si>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</si>
  <si>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</si>
  <si>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</si>
  <si>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</si>
  <si>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</si>
  <si>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</si>
  <si>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</si>
  <si>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</si>
  <si>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</si>
  <si>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</si>
  <si>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</si>
  <si>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</si>
  <si>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</si>
  <si>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</si>
  <si>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</si>
  <si>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</si>
  <si>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</si>
  <si>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</si>
  <si>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</si>
  <si>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</si>
  <si>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</si>
  <si>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</si>
  <si>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</si>
  <si>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</si>
  <si>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</si>
  <si>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</si>
  <si>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</si>
  <si>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</si>
  <si>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</si>
  <si>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</si>
  <si>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</si>
  <si>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</si>
  <si>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</si>
  <si>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</si>
  <si>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</si>
  <si>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</si>
  <si>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</si>
  <si>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</si>
  <si>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</si>
  <si>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</si>
  <si>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</si>
  <si>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</si>
  <si>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</si>
  <si>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</si>
  <si>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</si>
  <si>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</si>
  <si>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</si>
  <si>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</si>
  <si>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</si>
  <si>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</si>
  <si>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</si>
  <si>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</si>
  <si>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</si>
  <si>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</si>
  <si>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</si>
  <si>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</si>
  <si>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</si>
  <si>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</si>
  <si>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</si>
  <si>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</si>
  <si>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</si>
  <si>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</si>
  <si>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</si>
  <si>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</si>
  <si>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</si>
  <si>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</si>
  <si>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</si>
  <si>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</si>
  <si>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</si>
  <si>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</si>
  <si>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</si>
  <si>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</si>
  <si>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</si>
  <si>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</si>
  <si>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</si>
  <si>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</si>
  <si>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</si>
  <si>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</si>
  <si>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</si>
  <si>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</si>
  <si>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</si>
  <si>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</si>
  <si>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</si>
  <si>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</si>
  <si>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</si>
  <si>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</si>
  <si>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</si>
  <si>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</si>
  <si>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</si>
  <si>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</si>
  <si>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</si>
  <si>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</si>
  <si>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</si>
  <si>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</si>
  <si>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</si>
  <si>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</si>
  <si>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</si>
  <si>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</si>
  <si>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</si>
  <si>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</si>
  <si>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</si>
  <si>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</si>
  <si>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</si>
  <si>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</si>
  <si>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</si>
  <si>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</si>
  <si>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</si>
  <si>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</si>
  <si>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</si>
  <si>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</si>
  <si>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</si>
  <si>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</si>
  <si>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</si>
  <si>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</si>
  <si>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</si>
  <si>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</si>
  <si>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</si>
  <si>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</si>
  <si>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</si>
  <si>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</si>
  <si>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</si>
  <si>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</si>
  <si>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</si>
  <si>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</si>
  <si>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</si>
  <si>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</si>
  <si>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</si>
  <si>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</si>
  <si>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</si>
  <si>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</si>
  <si>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</si>
  <si>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</si>
  <si>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</si>
  <si>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</si>
  <si>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</si>
  <si>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</si>
  <si>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</si>
  <si>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</si>
  <si>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</si>
  <si>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</si>
  <si>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</si>
  <si>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</si>
  <si>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</si>
  <si>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</si>
  <si>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</si>
  <si>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</si>
  <si>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</si>
  <si>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</si>
  <si>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</si>
  <si>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</si>
  <si>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</si>
  <si>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</si>
  <si>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</si>
  <si>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</si>
  <si>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</si>
  <si>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</si>
  <si>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</si>
  <si>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</si>
  <si>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</si>
  <si>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</si>
  <si>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</si>
  <si>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</si>
  <si>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</si>
  <si>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</si>
  <si>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</si>
  <si>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</si>
  <si>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</si>
  <si>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</si>
  <si>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</si>
  <si>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</si>
  <si>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</si>
  <si>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</si>
  <si>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</si>
  <si>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</si>
  <si>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</si>
  <si>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</si>
  <si>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</si>
  <si>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</si>
  <si>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</si>
  <si>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</si>
  <si>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</si>
  <si>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</si>
  <si>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</si>
  <si>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</si>
  <si>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</si>
  <si>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</si>
  <si>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</si>
  <si>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</si>
  <si>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</si>
  <si>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</si>
  <si>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</si>
  <si>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</si>
  <si>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</si>
  <si>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</si>
  <si>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</si>
  <si>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</si>
  <si>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</si>
  <si>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</si>
  <si>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</si>
  <si>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</si>
  <si>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</si>
  <si>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</si>
  <si>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</si>
  <si>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</si>
  <si>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</si>
  <si>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</si>
  <si>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</si>
  <si>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</si>
  <si>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</si>
  <si>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</si>
  <si>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</si>
  <si>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</si>
  <si>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</si>
  <si>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</si>
  <si>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</si>
  <si>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</si>
  <si>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</si>
  <si>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</si>
  <si>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</si>
  <si>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</si>
  <si>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</si>
  <si>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</si>
  <si>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</si>
  <si>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</si>
  <si>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</si>
  <si>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</si>
  <si>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</si>
  <si>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</si>
  <si>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</si>
  <si>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</si>
  <si>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</si>
  <si>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</si>
  <si>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</si>
  <si>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</si>
  <si>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</si>
  <si>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</si>
  <si>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</si>
  <si>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</si>
  <si>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</si>
  <si>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</si>
  <si>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</si>
  <si>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</si>
  <si>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</si>
  <si>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</si>
  <si>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</si>
  <si>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</si>
  <si>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</si>
  <si>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</si>
  <si>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</si>
  <si>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</si>
  <si>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</si>
  <si>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</si>
  <si>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</si>
  <si>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</si>
  <si>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</si>
  <si>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</si>
  <si>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</si>
  <si>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</si>
  <si>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</si>
  <si>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</si>
  <si>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</si>
  <si>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</si>
  <si>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</si>
  <si>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</si>
  <si>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</si>
  <si>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</si>
  <si>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</si>
  <si>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</si>
  <si>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</si>
  <si>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</si>
  <si>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</si>
  <si>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</si>
  <si>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</si>
  <si>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</si>
  <si>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</si>
  <si>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</si>
  <si>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</si>
  <si>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</si>
  <si>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</si>
  <si>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</si>
  <si>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</si>
  <si>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</si>
  <si>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</si>
  <si>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</si>
  <si>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</si>
  <si>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</si>
  <si>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</si>
  <si>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</si>
  <si>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</si>
  <si>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</si>
  <si>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</si>
  <si>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</si>
  <si>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</si>
  <si>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</si>
  <si>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</si>
  <si>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</si>
  <si>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</si>
  <si>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</si>
  <si>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</si>
  <si>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</si>
  <si>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</si>
  <si>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</si>
  <si>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</si>
  <si>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</si>
  <si>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</si>
  <si>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</si>
  <si>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</si>
  <si>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</si>
  <si>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</si>
  <si>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</si>
  <si>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</si>
  <si>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</si>
  <si>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</si>
  <si>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</si>
  <si>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</si>
  <si>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</si>
  <si>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</si>
  <si>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</si>
  <si>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</si>
  <si>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</si>
  <si>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</si>
  <si>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</si>
  <si>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</si>
  <si>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</si>
  <si>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</si>
  <si>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</si>
  <si>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</si>
  <si>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</si>
  <si>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</si>
  <si>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</si>
  <si>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</si>
  <si>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</si>
  <si>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</si>
  <si>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</si>
  <si>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</si>
  <si>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</si>
  <si>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</si>
  <si>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</si>
  <si>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</si>
  <si>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</si>
  <si>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</si>
  <si>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</si>
  <si>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</si>
  <si>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</si>
  <si>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</si>
  <si>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</si>
  <si>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</si>
  <si>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</si>
  <si>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</si>
  <si>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</si>
  <si>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</si>
  <si>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</si>
  <si>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</si>
  <si>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</si>
  <si>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</si>
  <si>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</si>
  <si>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</si>
  <si>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</si>
  <si>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</si>
  <si>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</si>
  <si>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</si>
  <si>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</si>
  <si>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</si>
  <si>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</si>
  <si>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</si>
  <si>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</si>
  <si>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</si>
  <si>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</si>
  <si>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</si>
  <si>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</si>
  <si>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</si>
  <si>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</si>
  <si>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</si>
  <si>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</si>
  <si>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</si>
  <si>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</si>
  <si>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</si>
  <si>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</si>
  <si>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</si>
  <si>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</si>
  <si>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</si>
  <si>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</si>
  <si>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</si>
  <si>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</si>
  <si>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</si>
  <si>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</si>
  <si>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</si>
  <si>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</si>
  <si>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</si>
  <si>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</si>
  <si>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</si>
  <si>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</si>
  <si>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</si>
  <si>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</si>
  <si>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</si>
  <si>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</si>
  <si>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</si>
  <si>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</si>
  <si>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</si>
  <si>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</si>
  <si>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</si>
  <si>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</si>
  <si>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</si>
  <si>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</si>
  <si>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</si>
  <si>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</si>
  <si>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</si>
  <si>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</si>
  <si>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</si>
  <si>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</si>
  <si>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</si>
  <si>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</si>
  <si>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</si>
  <si>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</si>
  <si>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</si>
  <si>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</si>
  <si>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</si>
  <si>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</si>
  <si>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</si>
  <si>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</si>
  <si>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</si>
  <si>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</si>
  <si>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</si>
  <si>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</si>
  <si>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</si>
  <si>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</si>
  <si>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</si>
  <si>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</si>
  <si>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</si>
  <si>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</si>
  <si>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</si>
  <si>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</si>
  <si>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</si>
  <si>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</si>
  <si>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</si>
  <si>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</si>
  <si>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</si>
  <si>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</si>
  <si>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</si>
  <si>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</si>
  <si>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</si>
  <si>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</si>
  <si>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</si>
  <si>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</si>
  <si>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</si>
  <si>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</si>
  <si>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</si>
  <si>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</si>
  <si>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</si>
  <si>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</si>
  <si>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</si>
  <si>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</si>
  <si>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</si>
  <si>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</si>
  <si>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</si>
  <si>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</si>
  <si>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</si>
  <si>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</si>
  <si>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</si>
  <si>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</si>
  <si>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</si>
  <si>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</si>
  <si>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</si>
  <si>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</si>
  <si>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</si>
  <si>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</si>
  <si>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</si>
  <si>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</si>
  <si>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</si>
  <si>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</si>
  <si>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</si>
  <si>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</si>
  <si>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</si>
  <si>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</si>
  <si>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</si>
  <si>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</si>
  <si>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</si>
  <si>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</si>
  <si>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</si>
  <si>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</si>
  <si>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</si>
  <si>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</si>
  <si>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</si>
  <si>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</si>
  <si>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</si>
  <si>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</si>
  <si>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</si>
  <si>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</si>
  <si>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</si>
  <si>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</si>
  <si>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</si>
  <si>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</si>
  <si>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</si>
  <si>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</si>
  <si>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</si>
  <si>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</si>
  <si>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</si>
  <si>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</si>
  <si>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</si>
  <si>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</si>
  <si>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</si>
  <si>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</si>
  <si>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</si>
  <si>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</si>
  <si>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</si>
  <si>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</si>
  <si>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</si>
  <si>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</si>
  <si>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</si>
  <si>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</si>
  <si>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</si>
  <si>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</si>
  <si>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</si>
  <si>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</si>
  <si>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</si>
  <si>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</si>
  <si>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</si>
  <si>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</si>
  <si>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</si>
  <si>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</si>
  <si>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</si>
  <si>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</si>
  <si>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</si>
  <si>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</si>
  <si>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</si>
  <si>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</si>
  <si>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</si>
  <si>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</si>
  <si>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</si>
  <si>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</si>
  <si>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</si>
  <si>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</si>
  <si>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</si>
  <si>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</si>
  <si>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</si>
  <si>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</si>
  <si>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</si>
  <si>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</si>
  <si>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</si>
  <si>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</si>
  <si>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</si>
  <si>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</si>
  <si>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</si>
  <si>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</si>
  <si>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</si>
  <si>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</si>
  <si>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</si>
  <si>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</si>
  <si>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</si>
  <si>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</si>
  <si>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</si>
  <si>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</si>
  <si>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</si>
  <si>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</si>
  <si>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</si>
  <si>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</si>
  <si>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</si>
  <si>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</si>
  <si>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</si>
  <si>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</si>
  <si>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</si>
  <si>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</si>
  <si>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</si>
  <si>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</si>
  <si>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</si>
  <si>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</si>
  <si>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</si>
  <si>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</si>
  <si>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</si>
  <si>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</si>
  <si>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</si>
  <si>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</si>
  <si>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</si>
  <si>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</si>
  <si>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</si>
  <si>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</si>
  <si>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</si>
  <si>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</si>
  <si>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</si>
  <si>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</si>
  <si>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</si>
  <si>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</si>
  <si>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</si>
  <si>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</si>
  <si>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</si>
  <si>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</si>
  <si>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</si>
  <si>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</si>
  <si>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</si>
  <si>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</si>
  <si>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</si>
  <si>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</si>
  <si>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</si>
  <si>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</si>
  <si>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</si>
  <si>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</si>
  <si>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</si>
  <si>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</si>
  <si>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</si>
  <si>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</si>
  <si>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</si>
  <si>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</si>
  <si>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</si>
  <si>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</si>
  <si>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</si>
  <si>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</si>
  <si>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</si>
  <si>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</si>
  <si>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</si>
  <si>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</si>
  <si>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</si>
  <si>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</si>
  <si>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</si>
  <si>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</si>
  <si>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</si>
  <si>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</si>
  <si>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</si>
  <si>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</si>
  <si>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</si>
  <si>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</si>
  <si>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</si>
  <si>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</si>
  <si>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</si>
  <si>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</si>
  <si>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</si>
  <si>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</si>
  <si>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</si>
  <si>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</si>
  <si>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</si>
  <si>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</si>
  <si>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</si>
  <si>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</si>
  <si>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</si>
  <si>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</si>
  <si>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</si>
  <si>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</si>
  <si>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</si>
  <si>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</si>
  <si>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</si>
  <si>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</si>
  <si>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</si>
  <si>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</si>
  <si>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</si>
  <si>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</si>
  <si>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</si>
  <si>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</si>
  <si>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</si>
  <si>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</si>
  <si>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</si>
  <si>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</si>
  <si>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</si>
  <si>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</si>
  <si>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</si>
  <si>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</si>
  <si>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</si>
  <si>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</si>
  <si>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</si>
  <si>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</si>
  <si>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</si>
  <si>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</si>
  <si>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</si>
  <si>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</si>
  <si>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</si>
  <si>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</si>
  <si>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</si>
  <si>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</si>
  <si>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</si>
  <si>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</si>
  <si>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</si>
  <si>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</si>
  <si>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</si>
  <si>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</si>
  <si>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</si>
  <si>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</si>
  <si>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</si>
  <si>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</si>
  <si>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</si>
  <si>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</si>
  <si>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</si>
  <si>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</si>
  <si>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</si>
  <si>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</si>
  <si>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</si>
  <si>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</si>
  <si>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</si>
  <si>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</si>
  <si>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</si>
  <si>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</si>
  <si>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</si>
  <si>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</si>
  <si>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</si>
  <si>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</si>
  <si>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</si>
  <si>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</si>
  <si>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</si>
  <si>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</si>
  <si>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</si>
  <si>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</si>
  <si>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</si>
  <si>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</si>
  <si>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</si>
  <si>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</si>
  <si>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</si>
  <si>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</si>
  <si>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</si>
  <si>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</si>
  <si>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</si>
  <si>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</si>
  <si>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</si>
  <si>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</si>
  <si>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</si>
  <si>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</si>
  <si>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</si>
  <si>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</si>
  <si>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</si>
  <si>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</si>
  <si>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</si>
  <si>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</si>
  <si>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</si>
  <si>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</si>
  <si>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</si>
  <si>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</si>
  <si>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</si>
  <si>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</si>
  <si>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</si>
  <si>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</si>
  <si>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</si>
  <si>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</si>
  <si>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</si>
  <si>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</si>
  <si>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</si>
  <si>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</si>
  <si>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</si>
  <si>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</si>
  <si>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</si>
  <si>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</si>
  <si>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</si>
  <si>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</si>
  <si>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</si>
  <si>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</si>
  <si>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</si>
  <si>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</si>
  <si>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</si>
  <si>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</si>
  <si>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</si>
  <si>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</si>
  <si>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</si>
  <si>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</si>
  <si>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</si>
  <si>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</si>
  <si>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</si>
  <si>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</si>
  <si>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</si>
  <si>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</si>
  <si>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</si>
  <si>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</si>
  <si>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</si>
  <si>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</si>
  <si>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</si>
  <si>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</si>
  <si>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</si>
  <si>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</si>
  <si>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</si>
  <si>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</si>
  <si>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</si>
  <si>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</si>
  <si>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</si>
  <si>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</si>
  <si>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</si>
  <si>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</si>
  <si>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</si>
  <si>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</si>
  <si>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</si>
  <si>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</si>
  <si>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</si>
  <si>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</si>
  <si>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</si>
  <si>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</si>
  <si>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</si>
  <si>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</si>
  <si>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</si>
  <si>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</si>
  <si>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</si>
  <si>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</si>
  <si>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</si>
  <si>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</si>
  <si>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</si>
  <si>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</si>
  <si>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</si>
  <si>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</si>
  <si>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</si>
  <si>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</si>
  <si>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</si>
  <si>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</si>
  <si>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</si>
  <si>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</si>
  <si>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</si>
  <si>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</si>
  <si>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</si>
  <si>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</si>
  <si>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</si>
  <si>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</si>
  <si>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</si>
  <si>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</si>
  <si>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</si>
  <si>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</si>
  <si>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</si>
  <si>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</si>
  <si>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</si>
  <si>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</si>
  <si>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</si>
  <si>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</si>
  <si>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</si>
  <si>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</si>
  <si>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</si>
  <si>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</si>
  <si>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</si>
  <si>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</si>
  <si>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</si>
  <si>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</si>
  <si>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</si>
  <si>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</si>
  <si>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</si>
  <si>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</si>
  <si>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</si>
  <si>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</si>
  <si>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</si>
  <si>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</si>
  <si>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</si>
  <si>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</si>
  <si>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</si>
  <si>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</si>
  <si>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</si>
  <si>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</si>
  <si>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</si>
  <si>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</si>
  <si>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</si>
  <si>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</si>
  <si>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</si>
  <si>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</si>
  <si>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</si>
  <si>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</si>
  <si>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</si>
  <si>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</si>
  <si>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</si>
  <si>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</si>
  <si>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</si>
  <si>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</si>
  <si>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</si>
  <si>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</si>
  <si>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</si>
  <si>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</si>
  <si>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</si>
  <si>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</si>
  <si>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</si>
  <si>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</si>
  <si>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</si>
  <si>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</si>
  <si>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</si>
  <si>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</si>
  <si>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</si>
  <si>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</si>
  <si>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</si>
  <si>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</si>
  <si>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</si>
  <si>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</si>
  <si>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</si>
  <si>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</si>
  <si>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</si>
  <si>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</si>
  <si>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</si>
  <si>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</si>
  <si>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</si>
  <si>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</si>
  <si>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</si>
  <si>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</si>
  <si>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</si>
  <si>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</si>
  <si>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</si>
  <si>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</si>
  <si>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</si>
  <si>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</si>
  <si>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</si>
  <si>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</si>
  <si>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</si>
  <si>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</si>
  <si>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</si>
  <si>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</si>
  <si>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</si>
  <si>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</si>
  <si>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</si>
  <si>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</si>
  <si>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</si>
  <si>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</si>
  <si>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</si>
  <si>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</si>
  <si>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</si>
  <si>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</si>
  <si>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</si>
  <si>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</si>
  <si>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</si>
  <si>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</si>
  <si>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</si>
  <si>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</si>
  <si>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</si>
  <si>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</si>
  <si>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</si>
  <si>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</si>
  <si>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</si>
  <si>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</si>
  <si>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</si>
  <si>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</si>
  <si>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</si>
  <si>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</si>
  <si>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</si>
  <si>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</si>
  <si>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</si>
  <si>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</si>
  <si>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</si>
  <si>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</si>
  <si>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</si>
  <si>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</si>
  <si>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</si>
  <si>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</si>
  <si>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</si>
  <si>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</si>
  <si>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</si>
  <si>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</si>
  <si>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</si>
  <si>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</si>
  <si>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</si>
  <si>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</si>
  <si>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</si>
  <si>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</si>
  <si>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</si>
  <si>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</si>
  <si>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</si>
  <si>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</si>
  <si>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</si>
  <si>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</si>
  <si>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</si>
  <si>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</si>
  <si>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</si>
  <si>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</si>
  <si>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</si>
  <si>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</si>
  <si>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</si>
  <si>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</si>
  <si>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</si>
  <si>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</si>
  <si>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</si>
  <si>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</si>
  <si>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</si>
  <si>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</si>
  <si>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</si>
  <si>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</si>
  <si>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</si>
  <si>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</si>
  <si>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</si>
  <si>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</si>
  <si>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</si>
  <si>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</si>
  <si>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</si>
  <si>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</si>
  <si>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</si>
  <si>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</si>
  <si>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</si>
  <si>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</si>
  <si>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</si>
  <si>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</si>
  <si>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</si>
  <si>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</si>
  <si>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</si>
  <si>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</si>
  <si>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</si>
  <si>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</si>
  <si>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</si>
  <si>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</si>
  <si>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</si>
  <si>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</si>
  <si>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</si>
  <si>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</si>
  <si>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</si>
  <si>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</si>
  <si>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</si>
  <si>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</si>
  <si>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</si>
  <si>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</si>
  <si>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</si>
  <si>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</si>
  <si>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</si>
  <si>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</si>
  <si>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</si>
  <si>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</si>
  <si>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</si>
  <si>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</si>
  <si>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</si>
  <si>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</si>
  <si>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</si>
  <si>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</si>
  <si>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</si>
  <si>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</si>
  <si>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</si>
  <si>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</si>
  <si>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</si>
  <si>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</si>
  <si>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</si>
  <si>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</si>
  <si>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</si>
  <si>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</si>
  <si>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</si>
  <si>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</si>
  <si>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</si>
  <si>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</si>
  <si>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</si>
  <si>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</si>
  <si>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</si>
  <si>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</si>
  <si>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</si>
  <si>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</si>
  <si>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</si>
  <si>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</si>
  <si>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</si>
  <si>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</si>
  <si>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</si>
  <si>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</si>
  <si>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</si>
  <si>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</si>
  <si>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</si>
  <si>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</si>
  <si>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</si>
  <si>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</si>
  <si>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</si>
  <si>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</si>
  <si>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</si>
  <si>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</si>
  <si>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</si>
  <si>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</si>
  <si>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</si>
  <si>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</si>
  <si>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</si>
  <si>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</si>
  <si>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</si>
  <si>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</si>
  <si>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</si>
  <si>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</si>
  <si>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</si>
  <si>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</si>
  <si>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</si>
  <si>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</si>
  <si>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</si>
  <si>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</si>
  <si>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</si>
  <si>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</si>
  <si>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</si>
  <si>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</si>
  <si>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</si>
  <si>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</si>
  <si>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</si>
  <si>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</si>
  <si>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</si>
  <si>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</si>
  <si>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</si>
  <si>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</si>
  <si>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</si>
  <si>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</si>
  <si>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</si>
  <si>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</si>
  <si>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</si>
  <si>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</si>
  <si>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</si>
  <si>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</si>
  <si>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</si>
  <si>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</si>
  <si>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</si>
  <si>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</si>
  <si>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</si>
  <si>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</si>
  <si>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</si>
  <si>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</si>
  <si>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</si>
  <si>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</si>
  <si>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</si>
  <si>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</si>
  <si>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</si>
  <si>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</si>
  <si>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</si>
  <si>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</si>
  <si>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</si>
  <si>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</si>
  <si>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</si>
  <si>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</si>
  <si>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</si>
  <si>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</si>
  <si>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</si>
  <si>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</si>
  <si>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</si>
  <si>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</si>
  <si>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</si>
  <si>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</si>
  <si>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</si>
  <si>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</si>
  <si>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</si>
  <si>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</si>
  <si>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</si>
  <si>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</si>
  <si>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</si>
  <si>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</si>
  <si>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</si>
  <si>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</si>
  <si>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</si>
  <si>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</si>
  <si>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</si>
  <si>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</si>
  <si>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</si>
  <si>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</si>
  <si>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</si>
  <si>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</si>
  <si>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</si>
  <si>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</si>
  <si>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</si>
  <si>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</si>
  <si>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</si>
  <si>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</si>
  <si>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</si>
  <si>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</si>
  <si>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</si>
  <si>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</si>
  <si>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</si>
  <si>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</si>
  <si>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</si>
  <si>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</si>
  <si>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</si>
  <si>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</si>
  <si>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</si>
  <si>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</si>
  <si>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</si>
  <si>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</si>
  <si>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</si>
  <si>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</si>
  <si>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</si>
  <si>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</si>
  <si>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</si>
  <si>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</si>
  <si>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</si>
  <si>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</si>
  <si>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</si>
  <si>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</si>
  <si>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</si>
  <si>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</si>
  <si>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</si>
  <si>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</si>
  <si>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</si>
  <si>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</si>
  <si>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</si>
  <si>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</si>
  <si>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</si>
  <si>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</si>
  <si>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</si>
  <si>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</si>
  <si>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</si>
  <si>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</si>
  <si>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</si>
  <si>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</si>
  <si>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</si>
  <si>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</si>
  <si>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</si>
  <si>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</si>
  <si>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</si>
  <si>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</si>
  <si>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</si>
  <si>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</si>
  <si>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</si>
  <si>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</si>
  <si>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</si>
  <si>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</si>
  <si>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</si>
  <si>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</si>
  <si>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</si>
  <si>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</si>
  <si>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</si>
  <si>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</si>
  <si>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</si>
  <si>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</si>
  <si>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</si>
  <si>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</si>
  <si>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</si>
  <si>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</si>
  <si>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</si>
  <si>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</si>
  <si>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</si>
  <si>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</si>
  <si>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</si>
  <si>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</si>
  <si>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</si>
  <si>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</si>
  <si>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</si>
  <si>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</si>
  <si>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</si>
  <si>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</si>
  <si>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</si>
  <si>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</si>
  <si>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</si>
  <si>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</si>
  <si>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</si>
  <si>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</si>
  <si>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</si>
  <si>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</si>
  <si>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</si>
  <si>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</si>
  <si>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</si>
  <si>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</si>
  <si>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</si>
  <si>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</si>
  <si>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</si>
  <si>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</si>
  <si>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</si>
  <si>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</si>
  <si>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</si>
  <si>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</si>
  <si>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</si>
  <si>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</si>
  <si>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</si>
  <si>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</si>
  <si>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</si>
  <si>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</si>
  <si>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</si>
  <si>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</si>
  <si>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</si>
  <si>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</si>
  <si>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</si>
  <si>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</si>
  <si>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</si>
  <si>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</si>
  <si>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</si>
  <si>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</si>
  <si>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</si>
  <si>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</si>
  <si>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</si>
  <si>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</si>
  <si>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</si>
  <si>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</si>
  <si>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</si>
  <si>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</si>
  <si>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</si>
  <si>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</si>
  <si>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</si>
  <si>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</si>
  <si>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</si>
  <si>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</si>
  <si>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</si>
  <si>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</si>
  <si>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</si>
  <si>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</si>
  <si>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</si>
  <si>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</si>
  <si>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</si>
  <si>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</si>
  <si>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</si>
  <si>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</si>
  <si>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</si>
  <si>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</si>
  <si>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</si>
  <si>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</si>
  <si>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</si>
  <si>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</si>
  <si>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</si>
  <si>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</si>
  <si>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</si>
  <si>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</si>
  <si>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</si>
  <si>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</si>
  <si>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</si>
  <si>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</si>
  <si>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</si>
  <si>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</si>
  <si>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</si>
  <si>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</si>
  <si>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</si>
  <si>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</si>
  <si>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</si>
  <si>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</si>
  <si>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</si>
  <si>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</si>
  <si>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</si>
  <si>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</si>
  <si>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</si>
  <si>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</si>
  <si>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</si>
  <si>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</si>
  <si>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</si>
  <si>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</si>
  <si>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</si>
  <si>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</si>
  <si>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</si>
  <si>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</si>
  <si>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</si>
  <si>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</si>
  <si>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</si>
  <si>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</si>
  <si>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</si>
  <si>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</si>
  <si>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</si>
  <si>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</si>
  <si>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</si>
  <si>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</si>
  <si>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</si>
  <si>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</si>
  <si>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</si>
  <si>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</si>
  <si>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</si>
  <si>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</si>
  <si>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</si>
  <si>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</si>
  <si>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</si>
  <si>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</si>
  <si>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</si>
  <si>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</si>
  <si>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</si>
  <si>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</si>
  <si>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</si>
  <si>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</si>
  <si>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</si>
  <si>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</si>
  <si>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</si>
  <si>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</si>
  <si>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</si>
  <si>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</si>
  <si>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</si>
  <si>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</si>
  <si>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</si>
  <si>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</si>
  <si>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</si>
  <si>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</si>
  <si>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</si>
  <si>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</si>
  <si>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</si>
  <si>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</si>
  <si>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</si>
  <si>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</si>
  <si>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</si>
  <si>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</si>
  <si>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</si>
  <si>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</si>
  <si>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</si>
  <si>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</si>
  <si>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</si>
  <si>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</si>
  <si>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</si>
  <si>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</si>
  <si>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</si>
  <si>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</si>
  <si>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</si>
  <si>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</si>
  <si>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</si>
  <si>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</si>
  <si>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</si>
  <si>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</si>
  <si>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</si>
  <si>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</si>
  <si>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</si>
  <si>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</si>
  <si>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</si>
  <si>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</si>
  <si>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</si>
  <si>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</si>
  <si>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</si>
  <si>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</si>
  <si>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</si>
  <si>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</si>
  <si>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</si>
  <si>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</si>
  <si>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</si>
  <si>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</si>
  <si>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</si>
  <si>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</si>
  <si>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</si>
  <si>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</si>
  <si>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</si>
  <si>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</si>
  <si>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</si>
  <si>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</si>
  <si>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</si>
  <si>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</si>
  <si>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</si>
  <si>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</si>
  <si>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</si>
  <si>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</si>
  <si>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</si>
  <si>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</si>
  <si>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</si>
  <si>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</si>
  <si>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</si>
  <si>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</si>
  <si>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</si>
  <si>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</si>
  <si>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</si>
  <si>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</si>
  <si>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</si>
  <si>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</si>
  <si>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</si>
  <si>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</si>
  <si>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</si>
  <si>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</si>
  <si>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</si>
  <si>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</si>
  <si>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</si>
  <si>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</si>
  <si>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</si>
  <si>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</si>
  <si>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</si>
  <si>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</si>
  <si>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</si>
  <si>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</si>
  <si>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</si>
  <si>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</si>
  <si>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</si>
  <si>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</si>
  <si>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</si>
  <si>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</si>
  <si>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</si>
  <si>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</si>
  <si>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</si>
  <si>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</si>
  <si>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</si>
  <si>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</si>
  <si>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</si>
  <si>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</si>
  <si>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</si>
  <si>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</si>
  <si>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</si>
  <si>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</si>
  <si>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</si>
  <si>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</si>
  <si>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</si>
  <si>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</si>
  <si>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</si>
  <si>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</si>
  <si>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</si>
  <si>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</si>
  <si>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</si>
  <si>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</si>
  <si>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</si>
  <si>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</si>
  <si>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</si>
  <si>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</si>
  <si>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</si>
  <si>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</si>
  <si>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</si>
  <si>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</si>
  <si>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</si>
  <si>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</si>
  <si>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</si>
  <si>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</si>
  <si>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</si>
  <si>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</si>
  <si>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</si>
  <si>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</si>
  <si>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</si>
  <si>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</si>
  <si>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</si>
  <si>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</si>
  <si>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</si>
  <si>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</si>
  <si>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</si>
  <si>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</si>
  <si>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</si>
  <si>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</si>
  <si>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</si>
  <si>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</si>
  <si>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</si>
  <si>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</si>
  <si>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</si>
  <si>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</si>
  <si>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</si>
  <si>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</si>
  <si>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</si>
  <si>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</si>
  <si>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</si>
  <si>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</si>
  <si>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</si>
  <si>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</si>
  <si>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</si>
  <si>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</si>
  <si>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</si>
  <si>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</si>
  <si>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</si>
  <si>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</si>
  <si>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</si>
  <si>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</si>
  <si>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</si>
  <si>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</si>
  <si>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</si>
  <si>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</si>
  <si>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</si>
  <si>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</si>
  <si>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</si>
  <si>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</si>
  <si>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</si>
  <si>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</si>
  <si>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</si>
  <si>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</si>
  <si>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</si>
  <si>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</si>
  <si>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</si>
  <si>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</si>
  <si>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</si>
  <si>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</si>
  <si>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</si>
  <si>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</si>
  <si>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</si>
  <si>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</si>
  <si>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</si>
  <si>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</si>
  <si>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</si>
  <si>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</si>
  <si>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</si>
  <si>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</si>
  <si>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</si>
  <si>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</si>
  <si>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</si>
  <si>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</si>
  <si>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</si>
  <si>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</si>
  <si>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</si>
  <si>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</si>
  <si>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</si>
  <si>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</si>
  <si>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</si>
  <si>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</si>
  <si>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</si>
  <si>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</si>
  <si>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</si>
  <si>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</si>
  <si>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</si>
  <si>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</si>
  <si>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</si>
  <si>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</si>
  <si>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</si>
  <si>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</si>
  <si>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</si>
  <si>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</si>
  <si>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</si>
  <si>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</si>
  <si>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</si>
  <si>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</si>
  <si>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</si>
  <si>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</si>
  <si>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</si>
  <si>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</si>
  <si>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</si>
  <si>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</si>
  <si>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</si>
  <si>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</si>
  <si>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</si>
  <si>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</si>
  <si>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</si>
  <si>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</si>
  <si>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</si>
  <si>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</si>
  <si>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</si>
  <si>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</si>
  <si>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</si>
  <si>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</si>
  <si>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</si>
  <si>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</si>
  <si>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</si>
  <si>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</si>
  <si>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</si>
  <si>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</si>
  <si>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</si>
  <si>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</si>
  <si>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</si>
  <si>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</si>
  <si>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</si>
  <si>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</si>
  <si>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</si>
  <si>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</si>
  <si>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</si>
  <si>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</si>
  <si>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</si>
  <si>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</si>
  <si>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</si>
  <si>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</si>
  <si>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</si>
  <si>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</si>
  <si>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</si>
  <si>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</si>
  <si>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</si>
  <si>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</si>
  <si>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</si>
  <si>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</si>
  <si>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</si>
  <si>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</si>
  <si>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</si>
  <si>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</si>
  <si>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</si>
  <si>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</si>
  <si>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</si>
  <si>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</si>
  <si>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</si>
  <si>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</si>
  <si>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</si>
  <si>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</si>
  <si>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</si>
  <si>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</si>
  <si>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</si>
  <si>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</si>
  <si>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</si>
  <si>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</si>
  <si>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</si>
  <si>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</si>
  <si>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</si>
  <si>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</si>
  <si>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</si>
  <si>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</si>
  <si>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</si>
  <si>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</si>
  <si>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</si>
  <si>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</si>
  <si>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</si>
  <si>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</si>
  <si>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</si>
  <si>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</si>
  <si>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</si>
  <si>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</si>
  <si>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</si>
  <si>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</si>
  <si>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</si>
  <si>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</si>
  <si>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</si>
  <si>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</si>
  <si>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</si>
  <si>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</si>
  <si>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</si>
  <si>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</si>
  <si>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</si>
  <si>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</si>
  <si>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</si>
  <si>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</si>
  <si>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</si>
  <si>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</si>
  <si>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</si>
  <si>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</si>
  <si>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</si>
  <si>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</si>
  <si>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</si>
  <si>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</si>
  <si>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</si>
  <si>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</si>
  <si>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</si>
  <si>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</si>
  <si>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</si>
  <si>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</si>
  <si>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</si>
  <si>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</si>
  <si>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</si>
  <si>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</si>
  <si>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</si>
  <si>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</si>
  <si>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</si>
  <si>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</si>
  <si>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</si>
  <si>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</si>
  <si>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</si>
  <si>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</si>
  <si>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</si>
  <si>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</si>
  <si>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</si>
  <si>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</si>
  <si>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</si>
  <si>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</si>
  <si>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</si>
  <si>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</si>
  <si>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</si>
  <si>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</si>
  <si>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</si>
  <si>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</si>
  <si>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</si>
  <si>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</si>
  <si>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</si>
  <si>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</si>
  <si>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</si>
  <si>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</si>
  <si>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</si>
  <si>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</si>
  <si>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</si>
  <si>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</si>
  <si>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</si>
  <si>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</si>
  <si>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</si>
  <si>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</si>
  <si>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</si>
  <si>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</si>
  <si>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</si>
  <si>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</si>
  <si>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</si>
  <si>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</si>
  <si>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</si>
  <si>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</si>
  <si>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</si>
  <si>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</si>
  <si>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</si>
  <si>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</si>
  <si>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</si>
  <si>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</si>
  <si>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</si>
  <si>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</si>
  <si>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</si>
  <si>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</si>
  <si>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</si>
  <si>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</si>
  <si>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</si>
  <si>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</si>
  <si>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</si>
  <si>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</si>
  <si>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</si>
  <si>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</si>
  <si>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</si>
  <si>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</si>
  <si>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</si>
  <si>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</si>
  <si>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</si>
  <si>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</si>
  <si>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</si>
  <si>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</si>
  <si>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</si>
  <si>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</si>
  <si>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</si>
  <si>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</si>
  <si>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</si>
  <si>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</si>
  <si>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</si>
  <si>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</si>
  <si>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</si>
  <si>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</si>
  <si>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</si>
  <si>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</si>
  <si>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</si>
  <si>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</si>
  <si>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</si>
  <si>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</si>
  <si>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</si>
  <si>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</si>
  <si>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</si>
  <si>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</si>
  <si>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</si>
  <si>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</si>
  <si>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</si>
  <si>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</si>
  <si>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</si>
  <si>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</si>
  <si>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</si>
  <si>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</si>
  <si>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</si>
  <si>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</si>
  <si>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</si>
  <si>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</si>
  <si>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</si>
  <si>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</si>
  <si>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</si>
  <si>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</si>
  <si>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</si>
  <si>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</si>
  <si>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</si>
  <si>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</si>
  <si>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</si>
  <si>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</si>
  <si>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</si>
  <si>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</si>
  <si>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</si>
  <si>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</si>
  <si>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</si>
  <si>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</si>
  <si>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</si>
  <si>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</si>
  <si>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</si>
  <si>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</si>
  <si>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</si>
  <si>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</si>
  <si>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</si>
  <si>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</si>
  <si>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</si>
  <si>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</si>
  <si>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</si>
  <si>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</si>
  <si>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</si>
  <si>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</si>
  <si>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</si>
  <si>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</si>
  <si>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</si>
  <si>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</si>
  <si>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</si>
  <si>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</si>
  <si>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</si>
  <si>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</si>
  <si>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</si>
  <si>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</si>
  <si>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</si>
  <si>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</si>
  <si>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</si>
  <si>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</si>
  <si>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</si>
  <si>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</si>
  <si>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</si>
  <si>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</si>
  <si>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</si>
  <si>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</si>
  <si>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</si>
  <si>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</si>
  <si>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</si>
  <si>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</si>
  <si>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</si>
  <si>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</si>
  <si>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</si>
  <si>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</si>
  <si>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</si>
  <si>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</si>
  <si>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</si>
  <si>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</si>
  <si>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</si>
  <si>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</si>
  <si>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</si>
  <si>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</si>
  <si>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</si>
  <si>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</si>
  <si>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</si>
  <si>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</si>
  <si>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</si>
  <si>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</si>
  <si>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</si>
  <si>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</si>
  <si>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</si>
  <si>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</si>
  <si>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</si>
  <si>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</si>
  <si>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</si>
  <si>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</si>
  <si>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</si>
  <si>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</si>
  <si>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</si>
  <si>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</si>
  <si>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</si>
  <si>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</si>
  <si>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</si>
  <si>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</si>
  <si>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</si>
  <si>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</si>
  <si>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</si>
  <si>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</si>
  <si>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</si>
  <si>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</si>
  <si>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</si>
  <si>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</si>
  <si>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</si>
  <si>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</si>
  <si>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</si>
  <si>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</si>
  <si>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</si>
  <si>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</si>
  <si>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</si>
  <si>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</si>
  <si>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</si>
  <si>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</si>
  <si>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</si>
  <si>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</si>
  <si>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</si>
  <si>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</si>
  <si>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</si>
  <si>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</si>
  <si>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</si>
  <si>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</si>
  <si>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</si>
  <si>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</si>
  <si>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</si>
  <si>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</si>
  <si>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</si>
  <si>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</si>
  <si>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</si>
  <si>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</si>
  <si>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</si>
  <si>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</si>
  <si>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</si>
  <si>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</si>
  <si>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</si>
  <si>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</si>
  <si>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</si>
  <si>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</si>
  <si>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</si>
  <si>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</si>
  <si>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</si>
  <si>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</si>
  <si>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</si>
  <si>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</si>
  <si>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</si>
  <si>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</si>
  <si>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</si>
  <si>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</si>
  <si>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</si>
  <si>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</si>
  <si>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</si>
  <si>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</si>
  <si>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</si>
  <si>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</si>
  <si>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</si>
  <si>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</si>
  <si>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</si>
  <si>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</si>
  <si>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</si>
  <si>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</si>
  <si>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</si>
  <si>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</si>
  <si>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</si>
  <si>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</si>
  <si>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</si>
  <si>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</si>
  <si>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</si>
  <si>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</si>
  <si>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</si>
  <si>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</si>
  <si>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</si>
  <si>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</si>
  <si>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</si>
  <si>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</si>
  <si>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</si>
  <si>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</si>
  <si>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</si>
  <si>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</si>
  <si>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</si>
  <si>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</si>
  <si>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</si>
  <si>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</si>
  <si>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</si>
  <si>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</si>
  <si>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</si>
  <si>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</si>
  <si>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</si>
  <si>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</si>
  <si>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</si>
  <si>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</si>
  <si>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</si>
  <si>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</si>
  <si>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</si>
  <si>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</si>
  <si>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</si>
  <si>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</si>
  <si>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</si>
  <si>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</si>
  <si>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</si>
  <si>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</si>
  <si>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</si>
  <si>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</si>
  <si>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</si>
  <si>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</si>
  <si>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</si>
  <si>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</si>
  <si>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</si>
  <si>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</si>
  <si>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</si>
  <si>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</si>
  <si>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</si>
  <si>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</si>
  <si>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</si>
  <si>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</si>
  <si>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</si>
  <si>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</si>
  <si>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</si>
  <si>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</si>
  <si>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</si>
  <si>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</si>
  <si>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</si>
  <si>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</si>
  <si>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</si>
  <si>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</si>
  <si>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</si>
  <si>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</si>
  <si>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</si>
  <si>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</si>
  <si>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</si>
  <si>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</si>
  <si>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</si>
  <si>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</si>
  <si>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</si>
  <si>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</si>
  <si>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</si>
  <si>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</si>
  <si>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</si>
  <si>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</si>
  <si>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</si>
  <si>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</si>
  <si>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</si>
  <si>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</si>
  <si>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</si>
  <si>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</si>
  <si>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</si>
  <si>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</si>
  <si>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</si>
  <si>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</si>
  <si>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</si>
  <si>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</si>
  <si>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</si>
  <si>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</si>
  <si>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</si>
  <si>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</si>
  <si>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</si>
  <si>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</si>
  <si>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</si>
  <si>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</si>
  <si>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</si>
  <si>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</si>
  <si>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</si>
  <si>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</si>
  <si>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</si>
  <si>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</si>
  <si>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</si>
  <si>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</si>
  <si>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</si>
  <si>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</si>
  <si>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</si>
  <si>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</si>
  <si>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</si>
  <si>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</si>
  <si>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</si>
  <si>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</si>
  <si>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</si>
  <si>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</si>
  <si>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</si>
  <si>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</si>
  <si>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</si>
  <si>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</si>
  <si>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</si>
  <si>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</si>
  <si>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</si>
  <si>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</si>
  <si>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</si>
  <si>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</si>
  <si>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</si>
  <si>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</si>
  <si>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</si>
  <si>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</si>
  <si>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</si>
  <si>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</si>
  <si>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</si>
  <si>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</si>
  <si>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</si>
  <si>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</si>
  <si>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</si>
  <si>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</si>
  <si>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</si>
  <si>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</si>
  <si>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</si>
  <si>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</si>
  <si>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</si>
  <si>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</si>
  <si>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</si>
  <si>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</si>
  <si>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</si>
  <si>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</si>
  <si>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</si>
  <si>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</si>
  <si>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</si>
  <si>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</si>
  <si>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</si>
  <si>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</si>
  <si>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</si>
  <si>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</si>
  <si>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</si>
  <si>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</si>
  <si>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</si>
  <si>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</si>
  <si>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</si>
  <si>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</si>
  <si>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</si>
  <si>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</si>
  <si>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</si>
  <si>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</si>
  <si>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</si>
  <si>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</si>
  <si>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</si>
  <si>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</si>
  <si>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</si>
  <si>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</si>
  <si>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</si>
  <si>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</si>
  <si>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</si>
  <si>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</si>
  <si>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</si>
  <si>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</si>
  <si>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</si>
  <si>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</si>
  <si>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</si>
  <si>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</si>
  <si>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</si>
  <si>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</si>
  <si>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</si>
  <si>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</si>
  <si>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</si>
  <si>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</si>
  <si>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</si>
  <si>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</si>
  <si>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</si>
  <si>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</si>
  <si>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</si>
  <si>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</si>
  <si>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</si>
  <si>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</si>
  <si>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</si>
  <si>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</si>
  <si>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</si>
  <si>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</si>
  <si>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</si>
  <si>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</si>
  <si>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</si>
  <si>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</si>
  <si>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</si>
  <si>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</si>
  <si>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</si>
  <si>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</si>
  <si>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</si>
  <si>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</si>
  <si>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</si>
  <si>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</si>
  <si>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</si>
  <si>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</si>
  <si>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</si>
  <si>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</si>
  <si>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</si>
  <si>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</si>
  <si>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</si>
  <si>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</si>
  <si>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</si>
  <si>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</si>
  <si>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</si>
  <si>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</si>
  <si>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</si>
  <si>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</si>
  <si>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</si>
  <si>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</si>
  <si>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</si>
  <si>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</si>
  <si>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</si>
  <si>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</si>
  <si>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</si>
  <si>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</si>
  <si>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</si>
  <si>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</si>
  <si>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</si>
  <si>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</si>
  <si>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</si>
  <si>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</si>
  <si>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</si>
  <si>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</si>
  <si>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</si>
  <si>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</si>
  <si>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</si>
  <si>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</si>
  <si>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</si>
  <si>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</si>
  <si>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</si>
  <si>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</si>
  <si>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</si>
  <si>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</si>
  <si>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</si>
  <si>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</si>
  <si>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</si>
  <si>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</si>
  <si>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</si>
  <si>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</si>
  <si>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</si>
  <si>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</si>
  <si>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</si>
  <si>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</si>
  <si>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</si>
  <si>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</si>
  <si>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</si>
  <si>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</si>
  <si>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</si>
  <si>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</si>
  <si>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</si>
  <si>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</si>
  <si>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</si>
  <si>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</si>
  <si>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</si>
  <si>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</si>
  <si>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</si>
  <si>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</si>
  <si>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</si>
  <si>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</si>
  <si>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</si>
  <si>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</si>
  <si>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</si>
  <si>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</si>
  <si>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</si>
  <si>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</si>
  <si>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</si>
  <si>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</si>
  <si>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</si>
  <si>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</si>
  <si>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</si>
  <si>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</si>
  <si>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</si>
  <si>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</si>
  <si>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</si>
  <si>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</si>
  <si>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</si>
  <si>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</si>
  <si>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</si>
  <si>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</si>
  <si>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</si>
  <si>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</si>
  <si>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</si>
  <si>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</si>
  <si>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</si>
  <si>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</si>
  <si>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</si>
  <si>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</si>
  <si>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</si>
  <si>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</si>
  <si>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</si>
  <si>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</si>
  <si>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</si>
  <si>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</si>
  <si>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</si>
  <si>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</si>
  <si>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</si>
  <si>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</si>
  <si>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</si>
  <si>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</si>
  <si>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</si>
  <si>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</si>
  <si>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</si>
  <si>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</si>
  <si>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</si>
  <si>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</si>
  <si>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</si>
  <si>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</si>
  <si>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</si>
  <si>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</si>
  <si>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</si>
  <si>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</si>
  <si>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</si>
  <si>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</si>
  <si>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</si>
  <si>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</si>
  <si>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</si>
  <si>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</si>
  <si>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</si>
  <si>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</si>
  <si>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</si>
  <si>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</si>
  <si>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</si>
  <si>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</si>
  <si>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</si>
  <si>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</si>
  <si>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</si>
  <si>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</si>
  <si>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</si>
  <si>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</si>
  <si>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</si>
  <si>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</si>
  <si>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</si>
  <si>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</si>
  <si>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</si>
  <si>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</si>
  <si>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</si>
  <si>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</si>
  <si>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</si>
  <si>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</si>
  <si>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</si>
  <si>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</si>
  <si>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</si>
  <si>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</si>
  <si>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</si>
  <si>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</si>
  <si>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</si>
  <si>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</si>
  <si>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</si>
  <si>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</si>
  <si>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</si>
  <si>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</si>
  <si>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</si>
  <si>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</si>
  <si>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</si>
  <si>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</si>
  <si>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</si>
  <si>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</si>
  <si>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</si>
  <si>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</si>
  <si>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</si>
  <si>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</si>
  <si>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</si>
  <si>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</si>
  <si>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</si>
  <si>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</si>
  <si>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</si>
  <si>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</si>
  <si>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</si>
  <si>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</si>
  <si>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</si>
  <si>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</si>
  <si>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</si>
  <si>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</si>
  <si>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</si>
  <si>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</si>
  <si>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</si>
  <si>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</si>
  <si>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</si>
  <si>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</si>
  <si>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</si>
  <si>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</si>
  <si>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</si>
  <si>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</si>
  <si>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</si>
  <si>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</si>
  <si>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</si>
  <si>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</si>
  <si>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</si>
  <si>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</si>
  <si>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</si>
  <si>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</si>
  <si>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</si>
  <si>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</si>
  <si>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</si>
  <si>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</si>
  <si>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</si>
  <si>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</si>
  <si>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</si>
  <si>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</si>
  <si>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</si>
  <si>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</si>
  <si>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</si>
  <si>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</si>
  <si>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</si>
  <si>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</si>
  <si>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</si>
  <si>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</si>
  <si>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</si>
  <si>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</si>
  <si>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</si>
  <si>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</si>
  <si>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</si>
  <si>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</si>
  <si>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</si>
  <si>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</si>
  <si>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</si>
  <si>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</si>
  <si>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</si>
  <si>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</si>
  <si>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</si>
  <si>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</si>
  <si>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</si>
  <si>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</si>
  <si>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</si>
  <si>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</si>
  <si>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</si>
  <si>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</si>
  <si>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</si>
  <si>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</si>
  <si>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</si>
  <si>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</si>
  <si>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</si>
  <si>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</si>
  <si>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</si>
  <si>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</si>
  <si>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</si>
  <si>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</si>
  <si>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</si>
  <si>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</si>
  <si>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</si>
  <si>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</si>
  <si>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</si>
  <si>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</si>
  <si>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</si>
  <si>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</si>
  <si>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</si>
  <si>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</si>
  <si>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</si>
  <si>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</si>
  <si>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</si>
  <si>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</si>
  <si>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</si>
  <si>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</si>
  <si>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</si>
  <si>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</si>
  <si>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</si>
  <si>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</si>
  <si>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</si>
  <si>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</si>
  <si>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</si>
  <si>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</si>
  <si>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</si>
  <si>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</si>
  <si>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</si>
  <si>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</si>
  <si>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</si>
  <si>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</si>
  <si>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</si>
  <si>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</si>
  <si>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</si>
  <si>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</si>
  <si>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</si>
  <si>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</si>
  <si>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</si>
  <si>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</si>
  <si>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</si>
  <si>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</si>
  <si>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</si>
  <si>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</si>
  <si>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</si>
  <si>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</si>
  <si>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</si>
  <si>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</si>
  <si>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</si>
  <si>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</si>
  <si>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</si>
  <si>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</si>
  <si>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</si>
  <si>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</si>
  <si>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</si>
  <si>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</si>
  <si>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</si>
  <si>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</si>
  <si>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</si>
  <si>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</si>
  <si>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</si>
  <si>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</si>
  <si>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</si>
  <si>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</si>
  <si>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</si>
  <si>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</si>
  <si>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</si>
  <si>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</si>
  <si>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</si>
  <si>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</si>
  <si>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</si>
  <si>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</si>
  <si>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</si>
  <si>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</si>
  <si>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</si>
  <si>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</si>
  <si>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</si>
  <si>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</si>
  <si>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</si>
  <si>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</si>
  <si>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</si>
  <si>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</si>
  <si>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</si>
  <si>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</si>
  <si>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</si>
  <si>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</si>
  <si>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</si>
  <si>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</si>
  <si>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</si>
  <si>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</si>
  <si>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</si>
  <si>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</si>
  <si>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</si>
  <si>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</si>
  <si>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</si>
  <si>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</si>
  <si>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</si>
  <si>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</si>
  <si>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</si>
  <si>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</si>
  <si>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</si>
  <si>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</si>
  <si>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</si>
  <si>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</si>
  <si>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</si>
  <si>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</si>
  <si>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</si>
  <si>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</si>
  <si>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</si>
  <si>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</si>
  <si>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</si>
  <si>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</si>
  <si>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</si>
  <si>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</si>
  <si>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</si>
  <si>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</si>
  <si>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</si>
  <si>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</si>
  <si>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</si>
  <si>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</si>
  <si>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</si>
  <si>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</si>
  <si>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</si>
  <si>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</si>
  <si>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</si>
  <si>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</si>
  <si>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</si>
  <si>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</si>
  <si>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</si>
  <si>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</si>
  <si>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</si>
  <si>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</si>
  <si>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</si>
  <si>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</si>
  <si>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</si>
  <si>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</si>
  <si>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</si>
  <si>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</si>
  <si>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</si>
  <si>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</si>
  <si>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</si>
  <si>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</si>
  <si>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</si>
  <si>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</si>
  <si>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</si>
  <si>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</si>
  <si>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</si>
  <si>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</si>
  <si>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</si>
  <si>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</si>
  <si>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</si>
  <si>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</si>
  <si>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</si>
  <si>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</si>
  <si>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</si>
  <si>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</si>
  <si>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</si>
  <si>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</si>
  <si>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</si>
  <si>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</si>
  <si>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</si>
  <si>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</si>
  <si>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</si>
  <si>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</si>
  <si>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</si>
  <si>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</si>
  <si>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</si>
  <si>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</si>
  <si>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</si>
  <si>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</si>
  <si>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</si>
  <si>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</si>
  <si>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</si>
  <si>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</si>
  <si>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</si>
  <si>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</si>
  <si>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</si>
  <si>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</si>
  <si>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</si>
  <si>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</si>
  <si>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</si>
  <si>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</si>
  <si>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</si>
  <si>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</si>
  <si>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</si>
  <si>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</si>
  <si>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</si>
  <si>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</si>
  <si>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</si>
  <si>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</si>
  <si>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</si>
  <si>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</si>
  <si>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</si>
  <si>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</si>
  <si>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</si>
  <si>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</si>
  <si>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</si>
  <si>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</si>
  <si>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</si>
  <si>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</si>
  <si>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</si>
  <si>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</si>
  <si>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</si>
  <si>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</si>
  <si>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</si>
  <si>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</si>
  <si>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</si>
  <si>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</si>
  <si>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</si>
  <si>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</si>
  <si>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</si>
  <si>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</si>
  <si>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</si>
  <si>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</si>
  <si>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</si>
  <si>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</si>
  <si>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</si>
  <si>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</si>
  <si>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</si>
  <si>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</si>
  <si>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</si>
  <si>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</si>
  <si>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</si>
  <si>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</si>
  <si>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</si>
  <si>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</si>
  <si>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</si>
  <si>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</si>
  <si>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</si>
  <si>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</si>
  <si>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</si>
  <si>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</si>
  <si>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</si>
  <si>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</si>
  <si>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</si>
  <si>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</si>
  <si>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</si>
  <si>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</si>
  <si>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</si>
  <si>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</si>
  <si>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</si>
  <si>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</si>
  <si>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</si>
  <si>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</si>
  <si>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</si>
  <si>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</si>
  <si>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</si>
  <si>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</si>
  <si>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</si>
  <si>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</si>
  <si>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</si>
  <si>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</si>
  <si>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</si>
  <si>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</si>
  <si>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</si>
  <si>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</si>
  <si>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</si>
  <si>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</si>
  <si>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</si>
  <si>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</si>
  <si>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</si>
  <si>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</si>
  <si>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</si>
  <si>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</si>
  <si>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</si>
  <si>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</si>
  <si>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</si>
  <si>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</si>
  <si>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</si>
  <si>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</si>
  <si>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</si>
  <si>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</si>
  <si>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</si>
  <si>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</si>
  <si>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</si>
  <si>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</si>
  <si>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</si>
  <si>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</si>
  <si>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</si>
  <si>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</si>
  <si>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</si>
  <si>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</si>
  <si>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</si>
  <si>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</si>
  <si>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</si>
  <si>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</si>
  <si>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</si>
  <si>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</si>
  <si>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</si>
  <si>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</si>
  <si>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</si>
  <si>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</si>
  <si>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</si>
  <si>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</si>
  <si>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</si>
  <si>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</si>
  <si>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</si>
  <si>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</si>
  <si>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</si>
  <si>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</si>
  <si>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</si>
  <si>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</si>
  <si>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</si>
  <si>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</si>
  <si>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</si>
  <si>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</si>
  <si>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</si>
  <si>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</si>
  <si>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</si>
  <si>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</si>
  <si>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</si>
  <si>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</si>
  <si>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</si>
  <si>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</si>
  <si>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</si>
  <si>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</si>
  <si>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</si>
  <si>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</si>
  <si>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</si>
  <si>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</si>
  <si>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</si>
  <si>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</si>
  <si>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</si>
  <si>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</si>
  <si>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</si>
  <si>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</si>
  <si>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</si>
  <si>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</si>
  <si>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</si>
  <si>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</si>
  <si>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</si>
  <si>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</si>
  <si>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</si>
  <si>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</si>
  <si>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</si>
  <si>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</si>
  <si>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</si>
  <si>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</si>
  <si>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</si>
  <si>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</si>
  <si>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</si>
  <si>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</si>
  <si>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</si>
  <si>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</si>
  <si>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</si>
  <si>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</si>
  <si>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</si>
  <si>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</si>
  <si>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</si>
  <si>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</si>
  <si>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</si>
  <si>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</si>
  <si>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</si>
  <si>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</si>
  <si>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</si>
  <si>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</si>
  <si>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</si>
  <si>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</si>
  <si>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</si>
  <si>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</si>
  <si>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</si>
  <si>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</si>
  <si>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</si>
  <si>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</si>
  <si>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</si>
  <si>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</si>
  <si>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</si>
  <si>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</si>
  <si>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</si>
  <si>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</si>
  <si>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</si>
  <si>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</si>
  <si>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</si>
  <si>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</si>
  <si>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</si>
  <si>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</si>
  <si>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</si>
  <si>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</si>
  <si>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</si>
  <si>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</si>
  <si>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</si>
  <si>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</si>
  <si>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</si>
  <si>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</si>
  <si>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</si>
  <si>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</si>
  <si>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</si>
  <si>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</si>
  <si>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</si>
  <si>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</si>
  <si>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</si>
  <si>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</si>
  <si>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</si>
  <si>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</si>
  <si>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</si>
  <si>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</si>
  <si>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</si>
  <si>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</si>
  <si>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</si>
  <si>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</si>
  <si>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</si>
  <si>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</si>
  <si>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</si>
  <si>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</si>
  <si>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</si>
  <si>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</si>
  <si>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</si>
  <si>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</si>
  <si>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</si>
  <si>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</si>
  <si>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</si>
  <si>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</si>
  <si>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</si>
  <si>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</si>
  <si>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</si>
  <si>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</si>
  <si>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</si>
  <si>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</si>
  <si>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</si>
  <si>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</si>
  <si>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</si>
  <si>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</si>
  <si>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</si>
  <si>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</si>
  <si>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</si>
  <si>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</si>
  <si>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</si>
  <si>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</si>
  <si>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</si>
  <si>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</si>
  <si>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</si>
  <si>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</si>
  <si>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</si>
  <si>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</si>
  <si>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</si>
  <si>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</si>
  <si>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</si>
  <si>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</si>
  <si>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</si>
  <si>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</si>
  <si>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</si>
  <si>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</si>
  <si>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</si>
  <si>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</si>
  <si>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</si>
  <si>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</si>
  <si>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</si>
  <si>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</si>
  <si>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</si>
  <si>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</si>
  <si>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</si>
  <si>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</si>
  <si>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</si>
  <si>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</si>
  <si>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</si>
  <si>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</si>
  <si>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</si>
  <si>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</si>
  <si>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</si>
  <si>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</si>
  <si>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</si>
  <si>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</si>
  <si>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</si>
  <si>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</si>
  <si>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</si>
  <si>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</si>
  <si>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</si>
  <si>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</si>
  <si>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</si>
  <si>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</si>
  <si>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</si>
  <si>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</si>
  <si>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</si>
  <si>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</si>
  <si>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</si>
  <si>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</si>
  <si>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</si>
  <si>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</si>
  <si>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</si>
  <si>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</si>
  <si>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</si>
  <si>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</si>
  <si>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</si>
  <si>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</si>
  <si>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</si>
  <si>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</si>
  <si>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</si>
  <si>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</si>
  <si>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</si>
  <si>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</si>
  <si>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</si>
  <si>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</si>
  <si>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</si>
  <si>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</si>
  <si>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</si>
  <si>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</si>
  <si>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</si>
  <si>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</si>
  <si>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</si>
  <si>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</si>
  <si>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</si>
  <si>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</si>
  <si>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</si>
  <si>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</si>
  <si>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</si>
  <si>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</si>
  <si>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</si>
  <si>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</si>
  <si>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</si>
  <si>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</si>
  <si>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</si>
  <si>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</si>
  <si>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</si>
  <si>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</si>
  <si>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</si>
  <si>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</si>
  <si>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</si>
  <si>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</si>
  <si>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</si>
  <si>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</si>
  <si>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</si>
  <si>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</si>
  <si>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</si>
  <si>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</si>
  <si>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</si>
  <si>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</si>
  <si>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</si>
  <si>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</si>
  <si>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</si>
  <si>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</si>
  <si>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</si>
  <si>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</si>
  <si>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</si>
  <si>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</si>
  <si>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</si>
  <si>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</si>
  <si>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</si>
  <si>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</si>
  <si>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</si>
  <si>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</si>
  <si>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</si>
  <si>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</si>
  <si>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</si>
  <si>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</si>
  <si>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</si>
  <si>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</si>
  <si>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</si>
  <si>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</si>
  <si>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</si>
  <si>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</si>
  <si>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</si>
  <si>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</si>
  <si>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</si>
  <si>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</si>
  <si>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</si>
  <si>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</si>
  <si>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</si>
  <si>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</si>
  <si>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</si>
  <si>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</si>
  <si>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</si>
  <si>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</si>
  <si>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</si>
  <si>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</si>
  <si>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</si>
  <si>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</si>
  <si>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</si>
  <si>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</si>
  <si>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</si>
  <si>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</si>
  <si>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</si>
  <si>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</si>
  <si>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</si>
  <si>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</si>
  <si>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</si>
  <si>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</si>
  <si>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</si>
  <si>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</si>
  <si>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</si>
  <si>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</si>
  <si>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</si>
  <si>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</si>
  <si>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</si>
  <si>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</si>
  <si>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</si>
  <si>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</si>
  <si>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</si>
  <si>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</si>
  <si>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</si>
  <si>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</si>
  <si>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</si>
  <si>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</si>
  <si>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</si>
  <si>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</si>
  <si>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</si>
  <si>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</si>
  <si>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</si>
  <si>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</si>
  <si>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</si>
  <si>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</si>
  <si>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</si>
  <si>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</si>
  <si>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</si>
  <si>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</si>
  <si>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</si>
  <si>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</si>
  <si>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</si>
  <si>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</si>
  <si>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</si>
  <si>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</si>
  <si>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</si>
  <si>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</si>
  <si>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</si>
  <si>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</si>
  <si>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</si>
  <si>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</si>
  <si>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</si>
  <si>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</si>
  <si>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</si>
  <si>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</si>
  <si>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</si>
  <si>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</si>
  <si>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</si>
  <si>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</si>
  <si>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</si>
  <si>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</si>
  <si>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</si>
  <si>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</si>
  <si>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</si>
  <si>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</si>
  <si>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</si>
  <si>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</si>
  <si>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</si>
  <si>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</si>
  <si>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</si>
  <si>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</si>
  <si>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</si>
  <si>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</si>
  <si>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</si>
  <si>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</si>
  <si>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</si>
  <si>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</si>
  <si>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</si>
  <si>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</si>
  <si>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</si>
  <si>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</si>
  <si>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</si>
  <si>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</si>
  <si>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</si>
  <si>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</si>
  <si>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</si>
  <si>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</si>
  <si>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</si>
  <si>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</si>
  <si>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</si>
  <si>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</si>
  <si>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</si>
  <si>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</si>
  <si>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</si>
  <si>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</si>
  <si>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</si>
  <si>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</si>
  <si>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</si>
  <si>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</si>
  <si>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</si>
  <si>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</si>
  <si>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</si>
  <si>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</si>
  <si>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</si>
  <si>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</si>
  <si>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</si>
  <si>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</si>
  <si>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</si>
  <si>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</si>
  <si>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</si>
  <si>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</si>
  <si>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</si>
  <si>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</si>
  <si>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</si>
  <si>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</si>
  <si>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</si>
  <si>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</si>
  <si>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</si>
  <si>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</si>
  <si>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</si>
  <si>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</si>
  <si>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</si>
  <si>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</si>
  <si>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</si>
  <si>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</si>
  <si>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</si>
  <si>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</si>
  <si>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</si>
  <si>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</si>
  <si>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</si>
  <si>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</si>
  <si>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</si>
  <si>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</si>
  <si>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</si>
  <si>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</si>
  <si>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</si>
  <si>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</si>
  <si>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</si>
  <si>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</si>
  <si>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</si>
  <si>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</si>
  <si>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</si>
  <si>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</si>
  <si>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</si>
  <si>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</si>
  <si>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</si>
  <si>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</si>
  <si>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</si>
  <si>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</si>
  <si>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</si>
  <si>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</si>
  <si>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</si>
  <si>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</si>
  <si>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</si>
  <si>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</si>
  <si>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</si>
  <si>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</si>
  <si>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</si>
  <si>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</si>
  <si>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</si>
  <si>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</si>
  <si>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</si>
  <si>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</si>
  <si>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</si>
  <si>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</si>
  <si>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</si>
  <si>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</si>
  <si>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</si>
  <si>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</si>
  <si>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</si>
  <si>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</si>
  <si>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</si>
  <si>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</si>
  <si>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</si>
  <si>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</si>
  <si>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</si>
  <si>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</si>
  <si>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</si>
  <si>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</si>
  <si>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</si>
  <si>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</si>
  <si>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</si>
  <si>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</si>
  <si>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</si>
  <si>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</si>
  <si>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</si>
  <si>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</si>
  <si>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</si>
  <si>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</si>
  <si>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</si>
  <si>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</si>
  <si>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</si>
  <si>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</si>
  <si>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</si>
  <si>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</si>
  <si>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</si>
  <si>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</si>
  <si>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</si>
  <si>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</si>
  <si>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</si>
  <si>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</si>
  <si>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</si>
  <si>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</si>
  <si>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</si>
  <si>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</si>
  <si>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</si>
  <si>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</si>
  <si>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</si>
  <si>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</si>
  <si>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</si>
  <si>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</si>
  <si>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</si>
  <si>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</si>
  <si>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</si>
  <si>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</si>
  <si>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</si>
  <si>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</si>
  <si>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</si>
  <si>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</si>
  <si>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</si>
  <si>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</si>
  <si>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</si>
  <si>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</si>
  <si>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</si>
  <si>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</si>
  <si>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</si>
  <si>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</si>
  <si>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</si>
  <si>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</si>
  <si>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</si>
  <si>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</si>
  <si>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</si>
  <si>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</si>
  <si>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</si>
  <si>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</si>
  <si>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</si>
  <si>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</si>
  <si>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</si>
  <si>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</si>
  <si>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</si>
  <si>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</si>
  <si>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</si>
  <si>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</si>
  <si>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</si>
  <si>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</si>
  <si>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</si>
  <si>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</si>
  <si>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</si>
  <si>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</si>
  <si>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</si>
  <si>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</si>
  <si>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</si>
  <si>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</si>
  <si>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</si>
  <si>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</si>
  <si>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</si>
  <si>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</si>
  <si>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</si>
  <si>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</si>
  <si>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</si>
  <si>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</si>
  <si>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</si>
  <si>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</si>
  <si>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</si>
  <si>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</si>
  <si>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</si>
  <si>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</si>
  <si>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</si>
  <si>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</si>
  <si>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</si>
  <si>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</si>
  <si>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</si>
  <si>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</si>
  <si>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</si>
  <si>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</si>
  <si>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</si>
  <si>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</si>
  <si>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</si>
  <si>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</si>
  <si>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</si>
  <si>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</si>
  <si>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</si>
  <si>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</si>
  <si>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</si>
  <si>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</si>
  <si>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</si>
  <si>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</si>
  <si>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</si>
  <si>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</si>
  <si>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</si>
  <si>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</si>
  <si>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</si>
  <si>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</si>
  <si>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</si>
  <si>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</si>
  <si>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</si>
  <si>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</si>
  <si>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</si>
  <si>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</si>
  <si>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</si>
  <si>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</si>
  <si>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</si>
  <si>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</si>
  <si>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</si>
  <si>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</si>
  <si>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</si>
  <si>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</si>
  <si>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</si>
  <si>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</si>
  <si>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</si>
  <si>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</si>
  <si>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</si>
  <si>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</si>
  <si>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</si>
  <si>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</si>
  <si>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</si>
  <si>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</si>
  <si>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</si>
  <si>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</si>
  <si>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</si>
  <si>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</si>
  <si>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</si>
  <si>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</si>
  <si>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</si>
  <si>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</si>
  <si>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</si>
  <si>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</si>
  <si>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</si>
  <si>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</si>
  <si>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</si>
  <si>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</si>
  <si>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</si>
  <si>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</si>
  <si>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</si>
  <si>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</si>
  <si>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</si>
  <si>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</si>
  <si>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</si>
  <si>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</si>
  <si>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</si>
  <si>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</si>
  <si>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</si>
  <si>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</si>
  <si>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</si>
  <si>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</si>
  <si>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</si>
  <si>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</si>
  <si>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</si>
  <si>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</si>
  <si>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</si>
  <si>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</si>
  <si>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</si>
  <si>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</si>
  <si>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</si>
  <si>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</si>
  <si>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</si>
  <si>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</si>
  <si>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</si>
  <si>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</si>
  <si>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</si>
  <si>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</si>
  <si>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</si>
  <si>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</si>
  <si>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</si>
  <si>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</si>
  <si>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</si>
  <si>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</si>
  <si>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</si>
  <si>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</si>
  <si>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</si>
  <si>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</si>
  <si>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</si>
  <si>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</si>
  <si>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</si>
  <si>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</si>
  <si>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</si>
  <si>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</si>
  <si>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</si>
  <si>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</si>
  <si>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</si>
  <si>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</si>
  <si>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</si>
  <si>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</si>
  <si>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</si>
  <si>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</si>
  <si>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</si>
  <si>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</si>
  <si>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</si>
  <si>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</si>
  <si>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</si>
  <si>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</si>
  <si>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</si>
  <si>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</si>
  <si>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</si>
  <si>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</si>
  <si>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</si>
  <si>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</si>
  <si>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</si>
  <si>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</si>
  <si>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</si>
  <si>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</si>
  <si>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</si>
  <si>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</si>
  <si>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</si>
  <si>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</si>
  <si>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</si>
  <si>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</si>
  <si>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</si>
  <si>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</si>
  <si>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</si>
  <si>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</si>
  <si>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</si>
  <si>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</si>
  <si>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</si>
  <si>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</si>
  <si>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</si>
  <si>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</si>
  <si>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</si>
  <si>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</si>
  <si>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</si>
  <si>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</si>
  <si>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</si>
  <si>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</si>
  <si>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</si>
  <si>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</si>
  <si>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</si>
  <si>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</si>
  <si>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</si>
  <si>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</si>
  <si>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</si>
  <si>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</si>
  <si>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</si>
  <si>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</si>
  <si>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</si>
  <si>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</si>
  <si>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</si>
  <si>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</si>
  <si>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</si>
  <si>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</si>
  <si>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</si>
  <si>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</si>
  <si>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</si>
  <si>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</si>
  <si>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</si>
  <si>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</si>
  <si>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</si>
  <si>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</si>
  <si>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</si>
  <si>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</si>
  <si>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</si>
  <si>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</si>
  <si>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</si>
  <si>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</si>
  <si>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</si>
  <si>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</si>
  <si>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</si>
  <si>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</si>
  <si>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</si>
  <si>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</si>
  <si>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</si>
  <si>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</si>
  <si>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</si>
  <si>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</si>
  <si>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</si>
  <si>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</si>
  <si>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</si>
  <si>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</si>
  <si>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</si>
  <si>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</si>
  <si>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</si>
  <si>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</si>
  <si>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</si>
  <si>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</si>
  <si>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</si>
  <si>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</si>
  <si>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</si>
  <si>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</si>
  <si>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</si>
  <si>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</si>
  <si>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</si>
  <si>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</si>
  <si>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</si>
  <si>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</si>
  <si>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</si>
  <si>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</si>
  <si>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</si>
  <si>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</si>
  <si>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</si>
  <si>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</si>
  <si>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</si>
  <si>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</si>
  <si>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</si>
  <si>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</si>
  <si>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</si>
  <si>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</si>
  <si>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</si>
  <si>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</si>
  <si>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</si>
  <si>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</si>
  <si>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</si>
  <si>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</si>
  <si>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</si>
  <si>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</si>
  <si>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</si>
  <si>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</si>
  <si>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</si>
  <si>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</si>
  <si>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</si>
  <si>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</si>
  <si>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</si>
  <si>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</si>
  <si>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</si>
  <si>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</si>
  <si>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</si>
  <si>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</si>
  <si>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</si>
  <si>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</si>
  <si>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</si>
  <si>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</si>
  <si>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</si>
  <si>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</si>
  <si>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</si>
  <si>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</si>
  <si>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</si>
  <si>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</si>
  <si>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</si>
  <si>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</si>
  <si>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</si>
  <si>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</si>
  <si>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</si>
  <si>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</si>
  <si>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</si>
  <si>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</si>
  <si>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</si>
  <si>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</si>
  <si>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</si>
  <si>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</si>
  <si>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</si>
  <si>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</si>
  <si>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</si>
  <si>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</si>
  <si>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</si>
  <si>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</si>
  <si>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</si>
  <si>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</si>
  <si>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</si>
  <si>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</si>
  <si>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</si>
  <si>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</si>
  <si>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</si>
  <si>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</si>
  <si>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</si>
  <si>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</si>
  <si>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</si>
  <si>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</si>
  <si>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</si>
  <si>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</si>
  <si>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</si>
  <si>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</si>
  <si>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</si>
  <si>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</si>
  <si>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</si>
  <si>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</si>
  <si>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</si>
  <si>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</si>
  <si>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</si>
  <si>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</si>
  <si>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</si>
  <si>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</si>
  <si>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</si>
  <si>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</si>
  <si>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</si>
  <si>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</si>
  <si>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</si>
  <si>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</si>
  <si>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</si>
  <si>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</si>
  <si>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</si>
  <si>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</si>
  <si>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</si>
  <si>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</si>
  <si>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</si>
  <si>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</si>
  <si>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</si>
  <si>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</si>
  <si>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</si>
  <si>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</si>
  <si>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</si>
  <si>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</si>
  <si>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</si>
  <si>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</si>
  <si>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</si>
  <si>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</si>
  <si>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</si>
  <si>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</si>
  <si>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</si>
  <si>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</si>
  <si>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</si>
  <si>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</si>
  <si>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</si>
  <si>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</si>
  <si>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</si>
  <si>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</si>
  <si>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</si>
  <si>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</si>
  <si>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</si>
  <si>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</si>
  <si>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</si>
  <si>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</si>
  <si>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</si>
  <si>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</si>
  <si>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</si>
  <si>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</si>
  <si>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</si>
  <si>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</si>
  <si>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</si>
  <si>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</si>
  <si>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</si>
  <si>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</si>
  <si>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</si>
  <si>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</si>
  <si>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</si>
  <si>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</si>
  <si>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</si>
  <si>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</si>
  <si>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</si>
  <si>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</si>
  <si>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</si>
  <si>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</si>
  <si>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</si>
  <si>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</si>
  <si>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</si>
  <si>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</si>
  <si>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</si>
  <si>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</si>
  <si>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</si>
  <si>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</si>
  <si>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</si>
  <si>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</si>
  <si>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</si>
  <si>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</si>
  <si>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</si>
  <si>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</si>
  <si>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</si>
  <si>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</si>
  <si>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</si>
  <si>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</si>
  <si>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</si>
  <si>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</si>
  <si>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</si>
  <si>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</si>
  <si>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</si>
  <si>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</si>
  <si>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</si>
  <si>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</si>
  <si>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</si>
  <si>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</si>
  <si>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</si>
  <si>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</si>
  <si>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</si>
  <si>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</si>
  <si>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</si>
  <si>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</si>
  <si>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</si>
  <si>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</si>
  <si>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</si>
  <si>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</si>
  <si>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</si>
  <si>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</si>
  <si>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</si>
  <si>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</si>
  <si>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</si>
  <si>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</si>
  <si>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</si>
  <si>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</si>
  <si>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</si>
  <si>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</si>
  <si>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</si>
  <si>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</si>
  <si>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</si>
  <si>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</si>
  <si>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</si>
  <si>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</si>
  <si>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</si>
  <si>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</si>
  <si>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</si>
  <si>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</si>
  <si>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</si>
  <si>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</si>
  <si>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</si>
  <si>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</si>
  <si>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</si>
  <si>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</si>
  <si>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</si>
  <si>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</si>
  <si>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</si>
  <si>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</si>
  <si>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</si>
  <si>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</si>
  <si>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</si>
  <si>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</si>
  <si>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</si>
  <si>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</si>
  <si>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</si>
  <si>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</si>
  <si>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</si>
  <si>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</si>
  <si>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</si>
  <si>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</si>
  <si>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</si>
  <si>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</si>
  <si>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</si>
  <si>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</si>
  <si>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</si>
  <si>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</si>
  <si>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</si>
  <si>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</si>
  <si>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</si>
  <si>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</si>
  <si>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</si>
  <si>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</si>
  <si>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</si>
  <si>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</si>
  <si>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</si>
  <si>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</si>
  <si>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</si>
  <si>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</si>
  <si>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</si>
  <si>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</si>
  <si>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</si>
  <si>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</si>
  <si>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</si>
  <si>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</si>
  <si>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</si>
  <si>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</si>
  <si>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</si>
  <si>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</si>
  <si>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</si>
  <si>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</si>
  <si>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</si>
  <si>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</si>
  <si>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</si>
  <si>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</si>
  <si>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</si>
  <si>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</si>
  <si>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</si>
  <si>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</si>
  <si>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</si>
  <si>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</si>
  <si>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</si>
  <si>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</si>
  <si>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</si>
  <si>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</si>
  <si>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</si>
  <si>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</si>
  <si>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</si>
  <si>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</si>
  <si>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</si>
  <si>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</si>
  <si>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</si>
  <si>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</si>
  <si>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</si>
  <si>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</si>
  <si>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</si>
  <si>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</si>
  <si>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</si>
  <si>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</si>
  <si>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</si>
  <si>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</si>
  <si>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</si>
  <si>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</si>
  <si>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</si>
  <si>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</si>
  <si>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</si>
  <si>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</si>
  <si>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</si>
  <si>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</si>
  <si>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</si>
  <si>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</si>
  <si>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</si>
  <si>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</si>
  <si>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</si>
  <si>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</si>
  <si>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</si>
  <si>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</si>
  <si>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</si>
  <si>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</si>
  <si>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</si>
  <si>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</si>
  <si>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</si>
  <si>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</si>
  <si>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</si>
  <si>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</si>
  <si>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</si>
  <si>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</si>
  <si>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</si>
  <si>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</si>
  <si>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</si>
  <si>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</si>
  <si>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</si>
  <si>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</si>
  <si>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</si>
  <si>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</si>
  <si>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</si>
  <si>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</si>
  <si>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</si>
  <si>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</si>
  <si>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</si>
  <si>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</si>
  <si>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</si>
  <si>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</si>
  <si>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</si>
  <si>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</si>
  <si>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</si>
  <si>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</si>
  <si>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</si>
  <si>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</si>
  <si>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</si>
  <si>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</si>
  <si>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</si>
  <si>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</si>
  <si>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</si>
  <si>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</si>
  <si>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</si>
  <si>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</si>
  <si>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</si>
  <si>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</si>
  <si>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</si>
  <si>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</si>
  <si>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</si>
  <si>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</si>
  <si>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</si>
  <si>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</si>
  <si>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</si>
  <si>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</si>
  <si>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</si>
  <si>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</si>
  <si>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</si>
  <si>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</si>
  <si>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</si>
  <si>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</si>
  <si>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</si>
  <si>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</si>
  <si>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</si>
  <si>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</si>
  <si>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</si>
  <si>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</si>
  <si>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</si>
  <si>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</si>
  <si>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</si>
  <si>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</si>
  <si>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</si>
  <si>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</si>
  <si>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</si>
  <si>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</si>
  <si>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</si>
  <si>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</si>
  <si>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</si>
  <si>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</si>
  <si>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</si>
  <si>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</si>
  <si>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</si>
  <si>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</si>
  <si>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</si>
  <si>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</si>
  <si>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</si>
  <si>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</si>
  <si>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</si>
  <si>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</si>
  <si>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</si>
  <si>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</si>
  <si>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</si>
  <si>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</si>
  <si>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</si>
  <si>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</si>
  <si>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</si>
  <si>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</si>
  <si>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</si>
  <si>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</si>
  <si>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</si>
  <si>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</si>
  <si>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</si>
  <si>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</si>
  <si>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</si>
  <si>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</si>
  <si>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</si>
  <si>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</si>
  <si>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</si>
  <si>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</si>
  <si>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</si>
  <si>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</si>
  <si>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</si>
  <si>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</si>
  <si>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</si>
  <si>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</si>
  <si>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</si>
  <si>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</si>
  <si>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</si>
  <si>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</si>
  <si>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</si>
  <si>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</si>
  <si>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</si>
  <si>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</si>
  <si>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</si>
  <si>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</si>
  <si>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</si>
  <si>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</si>
  <si>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</si>
  <si>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</si>
  <si>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</si>
  <si>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</si>
  <si>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</si>
  <si>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</si>
  <si>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</si>
  <si>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</si>
  <si>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</si>
  <si>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</si>
  <si>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</si>
  <si>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</si>
  <si>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</si>
  <si>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</si>
  <si>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</si>
  <si>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</si>
  <si>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</si>
  <si>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</si>
  <si>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</si>
  <si>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</si>
  <si>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</si>
  <si>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</si>
  <si>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</si>
  <si>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</si>
  <si>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</si>
  <si>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</si>
  <si>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</si>
  <si>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</si>
  <si>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</si>
  <si>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</si>
  <si>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</si>
  <si>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</si>
  <si>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</si>
  <si>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</si>
  <si>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</si>
  <si>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</si>
  <si>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</si>
  <si>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</si>
  <si>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</si>
  <si>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</si>
  <si>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</si>
  <si>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</si>
  <si>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</si>
  <si>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</si>
  <si>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</si>
  <si>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</si>
  <si>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</si>
  <si>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</si>
  <si>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</si>
  <si>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</si>
  <si>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</si>
  <si>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</si>
  <si>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</si>
  <si>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</si>
  <si>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</si>
  <si>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</si>
  <si>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</si>
  <si>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</si>
  <si>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</si>
  <si>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</si>
  <si>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</si>
  <si>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</si>
  <si>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</si>
  <si>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</si>
  <si>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</si>
  <si>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</si>
  <si>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</si>
  <si>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</si>
  <si>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</si>
  <si>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</si>
  <si>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</si>
  <si>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</si>
  <si>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</si>
  <si>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</si>
  <si>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</si>
  <si>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</si>
  <si>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</si>
  <si>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</si>
  <si>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</si>
  <si>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</si>
  <si>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</si>
  <si>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</si>
  <si>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</si>
  <si>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</si>
  <si>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</si>
  <si>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</si>
  <si>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</si>
  <si>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</si>
  <si>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</si>
  <si>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</si>
  <si>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</si>
  <si>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</si>
  <si>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</si>
  <si>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</si>
  <si>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</si>
  <si>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</si>
  <si>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</si>
  <si>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</si>
  <si>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</si>
  <si>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</si>
  <si>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</si>
  <si>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</si>
  <si>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</si>
  <si>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</si>
  <si>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</si>
  <si>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</si>
  <si>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</si>
  <si>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</si>
  <si>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</si>
  <si>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</si>
  <si>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</si>
  <si>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</si>
  <si>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</si>
  <si>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</si>
  <si>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</si>
  <si>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</si>
  <si>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</si>
  <si>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</si>
  <si>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</si>
  <si>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</si>
  <si>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</si>
  <si>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</si>
  <si>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</si>
  <si>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</si>
  <si>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</si>
  <si>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</si>
  <si>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</si>
  <si>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</si>
  <si>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</si>
  <si>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</si>
  <si>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</si>
  <si>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</si>
  <si>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</si>
  <si>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</si>
  <si>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</si>
  <si>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</si>
  <si>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</si>
  <si>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</si>
  <si>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</si>
  <si>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</si>
  <si>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</si>
  <si>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</si>
  <si>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</si>
  <si>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</si>
  <si>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</si>
  <si>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</si>
  <si>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</si>
  <si>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</si>
  <si>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</si>
  <si>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</si>
  <si>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</si>
  <si>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</si>
  <si>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</si>
  <si>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</si>
  <si>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</si>
  <si>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</si>
  <si>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</si>
  <si>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</si>
  <si>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</si>
  <si>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</si>
  <si>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</si>
  <si>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</si>
  <si>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</si>
  <si>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</si>
  <si>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</si>
  <si>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</si>
  <si>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</si>
  <si>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</si>
  <si>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</si>
  <si>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</si>
  <si>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</si>
  <si>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</si>
  <si>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</si>
  <si>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</si>
  <si>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</si>
  <si>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</si>
  <si>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</si>
  <si>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</si>
  <si>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</si>
  <si>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</si>
  <si>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</si>
  <si>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</si>
  <si>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</si>
  <si>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</si>
  <si>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</si>
  <si>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</si>
  <si>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</si>
  <si>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</si>
  <si>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</si>
  <si>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</si>
  <si>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</si>
  <si>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</si>
  <si>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</si>
  <si>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</si>
  <si>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</si>
  <si>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</si>
  <si>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</si>
  <si>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</si>
  <si>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</si>
  <si>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</si>
  <si>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</si>
  <si>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</si>
  <si>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</si>
  <si>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</si>
  <si>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</si>
  <si>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</si>
  <si>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</si>
  <si>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</si>
  <si>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</si>
  <si>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</si>
  <si>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</si>
  <si>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</si>
  <si>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</si>
  <si>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</si>
  <si>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</si>
  <si>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</si>
  <si>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</si>
  <si>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</si>
  <si>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</si>
  <si>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</si>
  <si>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</si>
  <si>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</si>
  <si>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</si>
  <si>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</si>
  <si>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</si>
  <si>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</si>
  <si>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</si>
  <si>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</si>
  <si>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</si>
  <si>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</si>
  <si>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</si>
  <si>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</si>
  <si>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</si>
  <si>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</si>
  <si>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</si>
  <si>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</si>
  <si>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</si>
  <si>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</si>
  <si>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</si>
  <si>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</si>
  <si>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</si>
  <si>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</si>
  <si>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</si>
  <si>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</si>
  <si>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</si>
  <si>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</si>
  <si>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</si>
  <si>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</si>
  <si>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</si>
  <si>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</si>
  <si>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</si>
  <si>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</si>
  <si>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</si>
  <si>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</si>
  <si>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</si>
  <si>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</si>
  <si>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</si>
  <si>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</si>
  <si>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</si>
  <si>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</si>
  <si>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</si>
  <si>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</si>
  <si>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</si>
  <si>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</si>
  <si>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</si>
  <si>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</si>
  <si>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</si>
  <si>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</si>
  <si>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</si>
  <si>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</si>
  <si>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</si>
  <si>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</si>
  <si>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</si>
  <si>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</si>
  <si>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</si>
  <si>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</si>
  <si>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</si>
  <si>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</si>
  <si>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</si>
  <si>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</si>
  <si>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</si>
  <si>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</si>
  <si>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</si>
  <si>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</si>
  <si>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</si>
  <si>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</si>
  <si>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</si>
  <si>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</si>
  <si>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</si>
  <si>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</si>
  <si>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</si>
  <si>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</si>
  <si>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</si>
  <si>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</si>
  <si>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</si>
  <si>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</si>
  <si>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</si>
  <si>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</si>
  <si>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</si>
  <si>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</si>
  <si>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</si>
  <si>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</si>
  <si>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</si>
  <si>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</si>
  <si>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</si>
  <si>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</si>
  <si>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</si>
  <si>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</si>
  <si>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</si>
  <si>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</si>
  <si>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</si>
  <si>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</si>
  <si>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</si>
  <si>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</si>
  <si>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</si>
  <si>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</si>
  <si>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</si>
  <si>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</si>
  <si>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</si>
  <si>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</si>
  <si>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</si>
  <si>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</si>
  <si>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</si>
  <si>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</si>
  <si>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</si>
  <si>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</si>
  <si>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</si>
  <si>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</si>
  <si>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</si>
  <si>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</si>
  <si>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</si>
  <si>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</si>
  <si>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</si>
  <si>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</si>
  <si>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</si>
  <si>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</si>
  <si>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</si>
  <si>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</si>
  <si>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</si>
  <si>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</si>
  <si>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</si>
  <si>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</si>
  <si>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</si>
  <si>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</si>
  <si>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</si>
  <si>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</si>
  <si>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</si>
  <si>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</si>
  <si>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</si>
  <si>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</si>
  <si>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</si>
  <si>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</si>
  <si>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</si>
  <si>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</si>
  <si>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</si>
  <si>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</si>
  <si>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</si>
  <si>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</si>
  <si>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</si>
  <si>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</si>
  <si>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</si>
  <si>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</si>
  <si>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</si>
  <si>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</si>
  <si>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</si>
  <si>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</si>
  <si>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</si>
  <si>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</si>
  <si>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</si>
  <si>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</si>
  <si>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</si>
  <si>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</si>
  <si>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</si>
  <si>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</si>
  <si>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</si>
  <si>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</si>
  <si>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</si>
  <si>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</si>
  <si>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</si>
  <si>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</si>
  <si>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</si>
  <si>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</si>
  <si>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</si>
  <si>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</si>
  <si>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</si>
  <si>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</si>
  <si>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</si>
  <si>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</si>
  <si>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</si>
  <si>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</si>
  <si>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</si>
  <si>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</si>
  <si>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</si>
  <si>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</si>
  <si>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</si>
  <si>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</si>
  <si>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</si>
  <si>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</si>
  <si>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</si>
  <si>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</si>
  <si>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</si>
  <si>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</si>
  <si>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</si>
  <si>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</si>
  <si>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</si>
  <si>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</si>
  <si>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</si>
  <si>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</si>
  <si>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</si>
  <si>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</si>
  <si>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</si>
  <si>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</si>
  <si>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</si>
  <si>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</si>
  <si>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</si>
  <si>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</si>
  <si>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</si>
  <si>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</si>
  <si>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</si>
  <si>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</si>
  <si>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</si>
  <si>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</si>
  <si>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</si>
  <si>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</si>
  <si>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</si>
  <si>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</si>
  <si>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</si>
  <si>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</si>
  <si>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</si>
  <si>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</si>
  <si>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</si>
  <si>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</si>
  <si>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</si>
  <si>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</si>
  <si>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</si>
  <si>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</si>
  <si>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</si>
  <si>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</si>
  <si>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</si>
  <si>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</si>
  <si>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</si>
  <si>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</si>
  <si>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</si>
  <si>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</si>
  <si>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</si>
  <si>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</si>
  <si>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</si>
  <si>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</si>
  <si>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</si>
  <si>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</si>
  <si>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</si>
  <si>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</si>
  <si>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</si>
  <si>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</si>
  <si>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</si>
  <si>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</si>
  <si>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</si>
  <si>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</si>
  <si>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</si>
  <si>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</si>
  <si>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</si>
  <si>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</si>
  <si>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</si>
  <si>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</si>
  <si>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</si>
  <si>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</si>
  <si>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</si>
  <si>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</si>
  <si>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</si>
  <si>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</si>
  <si>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</si>
  <si>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</si>
  <si>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</si>
  <si>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</si>
  <si>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</si>
  <si>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</si>
  <si>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</si>
  <si>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</si>
  <si>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</si>
  <si>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</si>
  <si>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</si>
  <si>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</si>
  <si>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</si>
  <si>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</si>
  <si>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</si>
  <si>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</si>
  <si>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</si>
  <si>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</si>
  <si>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</si>
  <si>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</si>
  <si>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</si>
  <si>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</si>
  <si>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</si>
  <si>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</si>
  <si>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</si>
  <si>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</si>
  <si>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</si>
  <si>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</si>
  <si>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</si>
  <si>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</si>
  <si>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</si>
  <si>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</si>
  <si>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</si>
  <si>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</si>
  <si>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</si>
  <si>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</si>
  <si>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</si>
  <si>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</si>
  <si>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</si>
  <si>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</si>
  <si>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</si>
  <si>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</si>
  <si>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</si>
  <si>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</si>
  <si>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</si>
  <si>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</si>
  <si>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</si>
  <si>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</si>
  <si>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</si>
  <si>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</si>
  <si>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</si>
  <si>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</si>
  <si>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</si>
  <si>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</si>
  <si>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</si>
  <si>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</si>
  <si>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</si>
  <si>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</si>
  <si>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</si>
  <si>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</si>
  <si>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</si>
  <si>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</si>
  <si>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</si>
  <si>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</si>
  <si>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</si>
  <si>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</si>
  <si>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</si>
  <si>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</si>
  <si>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</si>
  <si>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</si>
  <si>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</si>
  <si>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</si>
  <si>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</si>
  <si>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</si>
  <si>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</si>
  <si>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</si>
  <si>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</si>
  <si>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</si>
  <si>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</si>
  <si>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</si>
  <si>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</si>
  <si>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</si>
  <si>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</si>
  <si>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</si>
  <si>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</si>
  <si>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</si>
  <si>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</si>
  <si>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</si>
  <si>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</si>
  <si>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</si>
  <si>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</si>
  <si>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</si>
  <si>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</si>
  <si>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</si>
  <si>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</si>
  <si>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</si>
  <si>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</si>
  <si>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</si>
  <si>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</si>
  <si>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</si>
  <si>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</si>
  <si>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</si>
  <si>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</si>
  <si>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</si>
  <si>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</si>
  <si>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</si>
  <si>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</si>
  <si>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</si>
  <si>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</si>
  <si>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</si>
  <si>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</si>
  <si>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</si>
  <si>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</si>
  <si>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</si>
  <si>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</si>
  <si>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</si>
  <si>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</si>
  <si>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</si>
  <si>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</si>
  <si>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</si>
  <si>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</si>
  <si>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</si>
  <si>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</si>
  <si>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</si>
  <si>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</si>
  <si>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</si>
  <si>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</si>
  <si>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</si>
  <si>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</si>
  <si>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</si>
  <si>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</si>
  <si>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</si>
  <si>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</si>
  <si>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</si>
  <si>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</si>
  <si>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</si>
  <si>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</si>
  <si>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</si>
  <si>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</si>
  <si>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</si>
  <si>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</si>
  <si>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</si>
  <si>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</si>
  <si>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</si>
  <si>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</si>
  <si>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</si>
  <si>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</si>
  <si>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</si>
  <si>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</si>
  <si>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</si>
  <si>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</si>
  <si>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</si>
  <si>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</si>
  <si>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</si>
  <si>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</si>
  <si>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</si>
  <si>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</si>
  <si>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</si>
  <si>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</si>
  <si>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</si>
  <si>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</si>
  <si>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</si>
  <si>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</si>
  <si>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</si>
  <si>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</si>
  <si>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</si>
  <si>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</si>
  <si>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</si>
  <si>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</si>
  <si>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</si>
  <si>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</si>
  <si>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</si>
  <si>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</si>
  <si>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</si>
  <si>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</si>
  <si>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</si>
  <si>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</si>
  <si>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</si>
  <si>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</si>
  <si>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</si>
  <si>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</si>
  <si>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</si>
  <si>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</si>
  <si>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</si>
  <si>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</si>
  <si>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</si>
  <si>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</si>
  <si>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</si>
  <si>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</si>
  <si>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</si>
  <si>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</si>
  <si>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</si>
  <si>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</si>
  <si>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</si>
  <si>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</si>
  <si>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</si>
  <si>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</si>
  <si>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</si>
  <si>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</si>
  <si>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</si>
  <si>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</si>
  <si>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</si>
  <si>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</si>
  <si>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</si>
  <si>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</si>
  <si>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</si>
  <si>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</si>
  <si>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</si>
  <si>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</si>
  <si>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</si>
  <si>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</si>
  <si>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</si>
  <si>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</si>
  <si>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</si>
  <si>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</si>
  <si>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</si>
  <si>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</si>
  <si>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</si>
  <si>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</si>
  <si>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</si>
  <si>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</si>
  <si>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</si>
  <si>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</si>
  <si>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</si>
  <si>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</si>
  <si>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</si>
  <si>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</si>
  <si>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</si>
  <si>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</si>
  <si>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</si>
  <si>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</si>
  <si>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</si>
  <si>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</si>
  <si>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</si>
  <si>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</si>
  <si>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</si>
  <si>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</si>
  <si>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</si>
  <si>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</si>
  <si>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</si>
  <si>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</si>
  <si>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</si>
  <si>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</si>
  <si>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</si>
  <si>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</si>
  <si>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</si>
  <si>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</si>
  <si>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</si>
  <si>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</si>
  <si>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</si>
  <si>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</si>
  <si>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</si>
  <si>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</si>
  <si>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</si>
  <si>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</si>
  <si>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</si>
  <si>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</si>
  <si>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</si>
  <si>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</si>
  <si>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</si>
  <si>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</si>
  <si>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</si>
  <si>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</si>
  <si>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</si>
  <si>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</si>
  <si>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</si>
  <si>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</si>
  <si>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</si>
  <si>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</si>
  <si>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</si>
  <si>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</si>
  <si>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</si>
  <si>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</si>
  <si>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</si>
  <si>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</si>
  <si>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</si>
  <si>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</si>
  <si>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</si>
  <si>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</si>
  <si>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</si>
  <si>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</si>
  <si>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</si>
  <si>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</si>
  <si>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</si>
  <si>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</si>
  <si>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</si>
  <si>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</si>
  <si>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</si>
  <si>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</si>
  <si>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</si>
  <si>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</si>
  <si>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</si>
  <si>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</si>
  <si>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</si>
  <si>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</si>
  <si>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</si>
  <si>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</si>
  <si>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</si>
  <si>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</si>
  <si>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</si>
  <si>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</si>
  <si>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</si>
  <si>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</si>
  <si>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</si>
  <si>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</si>
  <si>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</si>
  <si>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</si>
  <si>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</si>
  <si>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</si>
  <si>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</si>
  <si>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</si>
  <si>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</si>
  <si>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</si>
  <si>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</si>
  <si>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</si>
  <si>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</si>
  <si>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</si>
  <si>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</si>
  <si>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</si>
  <si>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</si>
  <si>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</si>
  <si>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</si>
  <si>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</si>
  <si>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</si>
  <si>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</si>
  <si>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</si>
  <si>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</si>
  <si>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</si>
  <si>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</si>
  <si>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</si>
  <si>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</si>
  <si>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</si>
  <si>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</si>
  <si>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</si>
  <si>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</si>
  <si>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</si>
  <si>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</si>
  <si>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</si>
  <si>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</si>
  <si>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</si>
  <si>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</si>
  <si>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</si>
  <si>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</si>
  <si>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</si>
  <si>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</si>
  <si>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</si>
  <si>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</si>
  <si>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</si>
  <si>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</si>
  <si>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</si>
  <si>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</si>
  <si>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</si>
  <si>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</si>
  <si>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</si>
  <si>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</si>
  <si>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</si>
  <si>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</si>
  <si>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</si>
  <si>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</si>
  <si>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</si>
  <si>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</si>
  <si>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</si>
  <si>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</si>
  <si>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</si>
  <si>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</si>
  <si>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</si>
  <si>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</si>
  <si>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</si>
  <si>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</si>
  <si>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</si>
  <si>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</si>
  <si>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</si>
  <si>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</si>
  <si>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</si>
  <si>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</si>
  <si>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</si>
  <si>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</si>
  <si>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</si>
  <si>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</si>
  <si>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</si>
  <si>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</si>
  <si>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</si>
  <si>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</si>
  <si>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</si>
  <si>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</si>
  <si>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</si>
  <si>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</si>
  <si>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</si>
  <si>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</si>
  <si>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</si>
  <si>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</si>
  <si>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</si>
  <si>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</si>
  <si>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</si>
  <si>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</si>
  <si>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</si>
  <si>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</si>
  <si>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</si>
  <si>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</si>
  <si>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</si>
  <si>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</si>
  <si>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</si>
  <si>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</si>
  <si>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</si>
  <si>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</si>
  <si>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</si>
  <si>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</si>
  <si>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</si>
  <si>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</si>
  <si>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</si>
  <si>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</si>
  <si>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</si>
  <si>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</si>
  <si>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</si>
  <si>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</si>
  <si>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</si>
  <si>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</si>
  <si>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</si>
  <si>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</si>
  <si>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</si>
  <si>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</si>
  <si>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</si>
  <si>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</si>
  <si>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</si>
  <si>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</si>
  <si>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</si>
  <si>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</si>
  <si>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</si>
  <si>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</si>
  <si>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</si>
  <si>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</si>
  <si>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</si>
  <si>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</si>
  <si>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</si>
  <si>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</si>
  <si>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</si>
  <si>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</si>
  <si>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</si>
  <si>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</si>
  <si>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</si>
  <si>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</si>
  <si>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</si>
  <si>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</si>
  <si>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</si>
  <si>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</si>
  <si>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</si>
  <si>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</si>
  <si>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</si>
  <si>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</si>
  <si>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</si>
  <si>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</si>
  <si>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</si>
  <si>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</si>
  <si>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</si>
  <si>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</si>
  <si>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</si>
  <si>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</si>
  <si>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</si>
  <si>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</si>
  <si>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</si>
  <si>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</si>
  <si>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</si>
  <si>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</si>
  <si>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</si>
  <si>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</si>
  <si>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</si>
  <si>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</si>
  <si>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</si>
  <si>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</si>
  <si>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</si>
  <si>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</si>
  <si>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</si>
  <si>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</si>
  <si>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</si>
  <si>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</si>
  <si>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</si>
  <si>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</si>
  <si>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</si>
  <si>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</si>
  <si>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</si>
  <si>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</si>
  <si>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</si>
  <si>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</si>
  <si>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</si>
  <si>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</si>
  <si>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</si>
  <si>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</si>
  <si>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</si>
  <si>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</si>
  <si>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</si>
  <si>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</si>
  <si>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</si>
  <si>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</si>
  <si>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</si>
  <si>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</si>
  <si>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</si>
  <si>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</si>
  <si>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</si>
  <si>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</si>
  <si>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</si>
  <si>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</si>
  <si>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</si>
  <si>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</si>
  <si>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</si>
  <si>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</si>
  <si>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</si>
  <si>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</si>
  <si>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</si>
  <si>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</si>
  <si>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</si>
  <si>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</si>
  <si>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</si>
  <si>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</si>
  <si>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</si>
  <si>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</si>
  <si>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</si>
  <si>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</si>
  <si>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</si>
  <si>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</si>
  <si>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</si>
  <si>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</si>
  <si>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</si>
  <si>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</si>
  <si>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</si>
  <si>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</si>
  <si>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</si>
  <si>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</si>
  <si>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</si>
  <si>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</si>
  <si>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</si>
  <si>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</si>
  <si>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</si>
  <si>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</si>
  <si>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</si>
  <si>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</si>
  <si>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</si>
  <si>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</si>
  <si>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</si>
  <si>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</si>
  <si>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</si>
  <si>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</si>
  <si>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</si>
  <si>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</si>
  <si>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</si>
  <si>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</si>
  <si>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</si>
  <si>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</si>
  <si>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</si>
  <si>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</si>
  <si>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</si>
  <si>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</si>
  <si>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</si>
  <si>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</si>
  <si>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</si>
  <si>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</si>
  <si>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</si>
  <si>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</si>
  <si>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</si>
  <si>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</si>
  <si>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</si>
  <si>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</si>
  <si>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</si>
  <si>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</si>
  <si>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</si>
  <si>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</si>
  <si>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</si>
  <si>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</si>
  <si>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</si>
  <si>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</si>
  <si>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</si>
  <si>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</si>
  <si>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</si>
  <si>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</si>
  <si>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</si>
  <si>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</si>
  <si>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</si>
  <si>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</si>
  <si>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</si>
  <si>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</si>
  <si>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</si>
  <si>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</si>
  <si>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</si>
  <si>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</si>
  <si>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</si>
  <si>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</si>
  <si>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</si>
  <si>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</si>
  <si>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</si>
  <si>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</si>
  <si>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</si>
  <si>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</si>
  <si>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</si>
  <si>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</si>
  <si>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</si>
  <si>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</si>
  <si>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</si>
  <si>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</si>
  <si>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</si>
  <si>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</si>
  <si>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</si>
  <si>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</si>
  <si>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</si>
  <si>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</si>
  <si>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</si>
  <si>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</si>
  <si>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</si>
  <si>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</si>
  <si>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</si>
  <si>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</si>
  <si>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</si>
  <si>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</si>
  <si>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</si>
  <si>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</si>
  <si>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</si>
  <si>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</si>
  <si>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</si>
  <si>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</si>
  <si>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</si>
  <si>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</si>
  <si>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</si>
  <si>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</si>
  <si>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</si>
  <si>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</si>
  <si>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</si>
  <si>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</si>
  <si>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</si>
  <si>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</si>
  <si>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</si>
  <si>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</si>
  <si>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</si>
  <si>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</si>
  <si>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</si>
  <si>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</si>
  <si>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</si>
  <si>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</si>
  <si>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</si>
  <si>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</si>
  <si>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</si>
  <si>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</si>
  <si>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</si>
  <si>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</si>
  <si>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</si>
  <si>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</si>
  <si>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</si>
  <si>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</si>
  <si>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</si>
  <si>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</si>
  <si>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</si>
  <si>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</si>
  <si>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</si>
  <si>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</si>
  <si>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</si>
  <si>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</si>
  <si>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</si>
  <si>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</si>
  <si>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</si>
  <si>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</si>
  <si>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</si>
  <si>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</si>
  <si>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</si>
  <si>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</si>
  <si>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</si>
  <si>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</si>
  <si>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</si>
  <si>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</si>
  <si>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</si>
  <si>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</si>
  <si>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</si>
  <si>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</si>
  <si>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</si>
  <si>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</si>
  <si>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</si>
  <si>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</si>
  <si>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</si>
  <si>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</si>
  <si>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</si>
  <si>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</si>
  <si>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</si>
  <si>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</si>
  <si>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</si>
  <si>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</si>
  <si>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</si>
  <si>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</si>
  <si>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</si>
  <si>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</si>
  <si>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</si>
  <si>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</si>
  <si>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</si>
  <si>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</si>
  <si>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</si>
  <si>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</si>
  <si>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</si>
  <si>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</si>
  <si>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</si>
  <si>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</si>
  <si>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</si>
  <si>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</si>
  <si>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</si>
  <si>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</si>
  <si>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</si>
  <si>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</si>
  <si>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</si>
  <si>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</si>
  <si>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</si>
  <si>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</si>
  <si>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</si>
  <si>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</si>
  <si>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</si>
  <si>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</si>
  <si>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</si>
  <si>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</si>
  <si>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</si>
  <si>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</si>
  <si>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</si>
  <si>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</si>
  <si>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</si>
  <si>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</si>
  <si>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</si>
  <si>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</si>
  <si>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</si>
  <si>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</si>
  <si>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</si>
  <si>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</si>
  <si>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</si>
  <si>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</si>
  <si>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</si>
  <si>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</si>
  <si>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</si>
  <si>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</si>
  <si>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</si>
  <si>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</si>
  <si>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</si>
  <si>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</si>
  <si>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</si>
  <si>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</si>
  <si>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</si>
  <si>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</si>
  <si>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</si>
  <si>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</si>
  <si>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</si>
  <si>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</si>
  <si>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</si>
  <si>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</si>
  <si>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</si>
  <si>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</si>
  <si>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</si>
  <si>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</si>
  <si>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</si>
  <si>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</si>
  <si>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</si>
  <si>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</si>
  <si>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</si>
  <si>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</si>
  <si>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</si>
  <si>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</si>
  <si>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</si>
  <si>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</si>
  <si>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</si>
  <si>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</si>
  <si>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</si>
  <si>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</si>
  <si>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</si>
  <si>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</si>
  <si>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</si>
  <si>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</si>
  <si>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</si>
  <si>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</si>
  <si>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</si>
  <si>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</si>
  <si>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</si>
  <si>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</si>
  <si>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</si>
  <si>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</si>
  <si>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</si>
  <si>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</si>
  <si>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</si>
  <si>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</si>
  <si>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</si>
  <si>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</si>
  <si>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</si>
  <si>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</si>
  <si>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</si>
  <si>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</si>
  <si>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</si>
  <si>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</si>
  <si>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</si>
  <si>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</si>
  <si>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</si>
  <si>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</si>
  <si>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</si>
  <si>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</si>
  <si>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</si>
  <si>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</si>
  <si>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</si>
  <si>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</si>
  <si>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</si>
  <si>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</si>
  <si>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</si>
  <si>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</si>
  <si>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</si>
  <si>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</si>
  <si>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</si>
  <si>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</si>
  <si>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</si>
  <si>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</si>
  <si>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</si>
  <si>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</si>
  <si>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</si>
  <si>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</si>
  <si>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</si>
  <si>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</si>
  <si>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</si>
  <si>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</si>
  <si>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</si>
  <si>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</si>
  <si>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</si>
  <si>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</si>
  <si>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</si>
  <si>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</si>
  <si>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</si>
  <si>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</si>
  <si>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</si>
  <si>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</si>
  <si>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</si>
  <si>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</si>
  <si>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</si>
  <si>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</si>
  <si>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</si>
  <si>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</si>
  <si>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</si>
  <si>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</si>
  <si>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</si>
  <si>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</si>
  <si>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</si>
  <si>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</si>
  <si>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</si>
  <si>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</si>
  <si>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</si>
  <si>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</si>
  <si>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</si>
  <si>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</si>
  <si>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</si>
  <si>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</si>
  <si>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</si>
  <si>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</si>
  <si>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</si>
  <si>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</si>
  <si>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</si>
  <si>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</si>
  <si>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</si>
  <si>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</si>
  <si>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</si>
  <si>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</si>
  <si>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</si>
  <si>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</si>
  <si>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</si>
  <si>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</si>
  <si>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</si>
  <si>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</si>
  <si>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</si>
  <si>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</si>
  <si>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</si>
  <si>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</si>
  <si>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</si>
  <si>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</si>
  <si>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</si>
  <si>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</si>
  <si>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</si>
  <si>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</si>
  <si>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</si>
  <si>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</si>
  <si>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</si>
  <si>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</si>
  <si>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</si>
  <si>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</si>
  <si>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</si>
  <si>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</si>
  <si>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</si>
  <si>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</si>
  <si>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</si>
  <si>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</si>
  <si>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</si>
  <si>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</si>
  <si>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</si>
  <si>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</si>
  <si>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</si>
  <si>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</si>
  <si>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</si>
  <si>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</si>
  <si>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</si>
  <si>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</si>
  <si>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</si>
  <si>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</si>
  <si>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</si>
  <si>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</si>
  <si>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</si>
  <si>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</si>
  <si>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</si>
  <si>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</si>
  <si>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</si>
  <si>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</si>
  <si>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</si>
  <si>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</si>
  <si>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</si>
  <si>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</si>
  <si>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</si>
  <si>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</si>
  <si>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</si>
  <si>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</si>
  <si>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</si>
  <si>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</si>
  <si>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</si>
  <si>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</si>
  <si>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</si>
  <si>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</si>
  <si>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</si>
  <si>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</si>
  <si>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</si>
  <si>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</si>
  <si>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</si>
  <si>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</si>
  <si>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</si>
  <si>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</si>
  <si>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</si>
  <si>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</si>
  <si>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</si>
  <si>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</si>
  <si>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</si>
  <si>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</si>
  <si>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</si>
  <si>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</si>
  <si>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</si>
  <si>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</si>
  <si>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</si>
  <si>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</si>
  <si>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</si>
  <si>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</si>
  <si>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</si>
  <si>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</si>
  <si>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</si>
  <si>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</si>
  <si>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</si>
  <si>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</si>
  <si>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</si>
  <si>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</si>
  <si>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</si>
  <si>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</si>
  <si>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</si>
  <si>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</si>
  <si>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</si>
  <si>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</si>
  <si>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</si>
  <si>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</si>
  <si>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</si>
  <si>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</si>
  <si>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</si>
  <si>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</si>
  <si>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</si>
  <si>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</si>
  <si>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</si>
  <si>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</si>
  <si>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</si>
  <si>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</si>
  <si>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</si>
  <si>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</si>
  <si>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</si>
  <si>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</si>
  <si>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</si>
  <si>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</si>
  <si>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</si>
  <si>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</si>
  <si>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</si>
  <si>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</si>
  <si>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</si>
  <si>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</si>
  <si>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</si>
  <si>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</si>
  <si>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</si>
  <si>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</si>
  <si>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</si>
  <si>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</si>
  <si>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</si>
  <si>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</si>
  <si>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</si>
  <si>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</si>
  <si>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</si>
  <si>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</si>
  <si>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</si>
  <si>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</si>
  <si>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</si>
  <si>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</si>
  <si>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</si>
  <si>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</si>
  <si>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</si>
  <si>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</si>
  <si>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</si>
  <si>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</si>
  <si>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</si>
  <si>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</si>
  <si>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</si>
  <si>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</si>
  <si>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</si>
  <si>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</si>
  <si>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</si>
  <si>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</si>
  <si>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</si>
  <si>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</si>
  <si>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</si>
  <si>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</si>
  <si>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</si>
  <si>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</si>
  <si>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</si>
  <si>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</si>
  <si>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</si>
  <si>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</si>
  <si>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</si>
  <si>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</si>
  <si>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</si>
  <si>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</si>
  <si>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</si>
  <si>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</si>
  <si>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</si>
  <si>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</si>
  <si>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</si>
  <si>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</si>
  <si>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</si>
  <si>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</si>
  <si>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</si>
  <si>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</si>
  <si>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</si>
  <si>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</si>
  <si>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</si>
  <si>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</si>
  <si>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</si>
  <si>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</si>
  <si>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</si>
  <si>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</si>
  <si>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</si>
  <si>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</si>
  <si>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</si>
  <si>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</si>
  <si>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</si>
  <si>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</si>
  <si>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</si>
  <si>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</si>
  <si>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</si>
  <si>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</si>
  <si>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</si>
  <si>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</si>
  <si>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</si>
  <si>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</si>
  <si>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</si>
  <si>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</si>
  <si>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</si>
  <si>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</si>
  <si>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</si>
  <si>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</si>
  <si>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</si>
  <si>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</si>
  <si>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</si>
  <si>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</si>
  <si>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</si>
  <si>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</si>
  <si>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</si>
  <si>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</si>
  <si>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</si>
  <si>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</si>
  <si>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</si>
  <si>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</si>
  <si>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</si>
  <si>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</si>
  <si>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</si>
  <si>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</si>
  <si>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</si>
  <si>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</si>
  <si>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</si>
  <si>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</si>
  <si>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</si>
  <si>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</si>
  <si>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</si>
  <si>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</si>
  <si>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</si>
  <si>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</si>
  <si>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</si>
  <si>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</si>
  <si>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</si>
  <si>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</si>
  <si>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</si>
  <si>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</si>
  <si>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</si>
  <si>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</si>
  <si>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</si>
  <si>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</si>
  <si>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</si>
  <si>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</si>
  <si>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</si>
  <si>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</si>
  <si>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</si>
  <si>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</si>
  <si>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</si>
  <si>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</si>
  <si>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</si>
  <si>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</si>
  <si>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</si>
  <si>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</si>
  <si>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</si>
  <si>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</si>
  <si>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</si>
  <si>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</si>
  <si>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</si>
  <si>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</si>
  <si>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</si>
  <si>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</si>
  <si>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</si>
  <si>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</si>
  <si>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</si>
  <si>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</si>
  <si>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</si>
  <si>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</si>
  <si>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</si>
  <si>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</si>
  <si>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</si>
  <si>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</si>
  <si>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</si>
  <si>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</si>
  <si>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</si>
  <si>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</si>
  <si>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</si>
  <si>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</si>
  <si>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</si>
  <si>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</si>
  <si>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</si>
  <si>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</si>
  <si>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</si>
  <si>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</si>
  <si>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</si>
  <si>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</si>
  <si>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</si>
  <si>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</si>
  <si>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</si>
  <si>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</si>
  <si>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</si>
  <si>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</si>
  <si>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</si>
  <si>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</si>
  <si>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</si>
  <si>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</si>
  <si>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</si>
  <si>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</si>
  <si>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</si>
  <si>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</si>
  <si>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</si>
  <si>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</si>
  <si>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</si>
  <si>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</si>
  <si>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</si>
  <si>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</si>
  <si>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</si>
  <si>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</si>
  <si>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</si>
  <si>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</si>
  <si>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</si>
  <si>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</si>
  <si>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</si>
  <si>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</si>
  <si>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</si>
  <si>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</si>
  <si>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</si>
  <si>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</si>
  <si>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</si>
  <si>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</si>
  <si>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</si>
  <si>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</si>
  <si>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</si>
  <si>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</si>
  <si>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</si>
  <si>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</si>
  <si>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</si>
  <si>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</si>
  <si>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</si>
  <si>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</si>
  <si>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</si>
  <si>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</si>
  <si>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</si>
  <si>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</si>
  <si>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</si>
  <si>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</si>
  <si>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</si>
  <si>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</si>
  <si>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</si>
  <si>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</si>
  <si>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</si>
  <si>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</si>
  <si>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</si>
  <si>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</si>
  <si>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</si>
  <si>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</si>
  <si>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</si>
  <si>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</si>
  <si>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</si>
  <si>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</si>
  <si>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</si>
  <si>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</si>
  <si>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</si>
  <si>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</si>
  <si>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</si>
  <si>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</si>
  <si>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</si>
  <si>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</si>
  <si>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</si>
  <si>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</si>
  <si>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</si>
  <si>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</si>
  <si>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</si>
  <si>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</si>
  <si>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</si>
  <si>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</si>
  <si>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</si>
  <si>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</si>
  <si>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</si>
  <si>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</si>
  <si>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</si>
  <si>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</si>
  <si>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</si>
  <si>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</si>
  <si>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</si>
  <si>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</si>
  <si>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</si>
  <si>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</si>
  <si>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</si>
  <si>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</si>
  <si>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</si>
  <si>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</si>
  <si>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</si>
  <si>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</si>
  <si>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</si>
  <si>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</si>
  <si>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</si>
  <si>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</si>
  <si>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</si>
  <si>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</si>
  <si>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</si>
  <si>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</si>
  <si>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</si>
  <si>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</si>
  <si>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</si>
  <si>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</si>
  <si>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</si>
  <si>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</si>
  <si>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</si>
  <si>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</si>
  <si>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</si>
  <si>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</si>
  <si>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</si>
  <si>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</si>
  <si>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</si>
  <si>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</si>
  <si>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</si>
  <si>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</si>
  <si>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</si>
  <si>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</si>
  <si>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</si>
  <si>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</si>
  <si>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</si>
  <si>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</si>
  <si>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</si>
  <si>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</si>
  <si>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</si>
  <si>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</si>
  <si>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</si>
  <si>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</si>
  <si>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</si>
  <si>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</si>
  <si>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</si>
  <si>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</si>
  <si>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</si>
  <si>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</si>
  <si>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</si>
  <si>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</si>
  <si>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</si>
  <si>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</si>
  <si>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</si>
  <si>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</si>
  <si>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</si>
  <si>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</si>
  <si>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</si>
  <si>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</si>
  <si>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</si>
  <si>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</si>
  <si>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</si>
  <si>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</si>
  <si>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</si>
  <si>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</si>
  <si>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</si>
  <si>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</si>
  <si>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</si>
  <si>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</si>
  <si>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</si>
  <si>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</si>
  <si>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</si>
  <si>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</si>
  <si>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</si>
  <si>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</si>
  <si>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</si>
  <si>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</si>
  <si>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</si>
  <si>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</si>
  <si>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</si>
  <si>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</si>
  <si>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</si>
  <si>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</si>
  <si>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</si>
  <si>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</si>
  <si>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</si>
  <si>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</si>
  <si>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</si>
  <si>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</si>
  <si>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</si>
  <si>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</si>
  <si>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</si>
  <si>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</si>
  <si>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</si>
  <si>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</si>
  <si>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</si>
  <si>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</si>
  <si>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</si>
  <si>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</si>
  <si>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</si>
  <si>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</si>
  <si>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</si>
  <si>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</si>
  <si>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</si>
  <si>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</si>
  <si>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</si>
  <si>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</si>
  <si>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</si>
  <si>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</si>
  <si>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</si>
  <si>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</si>
  <si>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</si>
  <si>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</si>
  <si>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</si>
  <si>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</si>
  <si>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</si>
  <si>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</si>
  <si>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</si>
  <si>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</si>
  <si>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</si>
  <si>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</si>
  <si>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</si>
  <si>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</si>
  <si>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</si>
  <si>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</si>
  <si>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</si>
  <si>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</si>
  <si>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</si>
  <si>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</si>
  <si>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</si>
  <si>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</si>
  <si>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</si>
  <si>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</si>
  <si>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</si>
  <si>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</si>
  <si>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</si>
  <si>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</si>
  <si>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</si>
  <si>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</si>
  <si>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</si>
  <si>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</si>
  <si>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</si>
  <si>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</si>
  <si>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</si>
  <si>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</si>
  <si>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</si>
  <si>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</si>
  <si>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</si>
  <si>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</si>
  <si>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</si>
  <si>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</si>
  <si>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</si>
  <si>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</si>
  <si>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</si>
  <si>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</si>
  <si>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</si>
  <si>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</si>
  <si>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</si>
  <si>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</si>
  <si>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</si>
  <si>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</si>
  <si>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</si>
  <si>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</si>
  <si>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</si>
  <si>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</si>
  <si>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</si>
  <si>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</si>
  <si>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</si>
  <si>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</si>
  <si>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</si>
  <si>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</si>
  <si>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</si>
  <si>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</si>
  <si>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</si>
  <si>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</si>
  <si>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</si>
  <si>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</si>
  <si>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</si>
  <si>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</si>
  <si>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</si>
  <si>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</si>
  <si>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</si>
  <si>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</si>
  <si>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</si>
  <si>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</si>
  <si>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</si>
  <si>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</si>
  <si>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</si>
  <si>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</si>
  <si>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</si>
  <si>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</si>
  <si>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</si>
  <si>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</si>
  <si>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</si>
  <si>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</si>
  <si>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</si>
  <si>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</si>
  <si>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</si>
  <si>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</si>
  <si>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</si>
  <si>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</si>
  <si>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</si>
  <si>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</si>
  <si>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</si>
  <si>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</si>
  <si>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</si>
  <si>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</si>
  <si>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</si>
  <si>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</si>
  <si>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</si>
  <si>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</si>
  <si>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</si>
  <si>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</si>
  <si>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</si>
  <si>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</si>
  <si>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</si>
  <si>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</si>
  <si>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</si>
  <si>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</si>
  <si>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</si>
  <si>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</si>
  <si>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</si>
  <si>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</si>
  <si>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</si>
  <si>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</si>
  <si>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</si>
  <si>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</si>
  <si>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</si>
  <si>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</si>
  <si>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</si>
  <si>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</si>
  <si>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</si>
  <si>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</si>
  <si>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</si>
  <si>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</si>
  <si>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</si>
  <si>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</si>
  <si>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</si>
  <si>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</si>
  <si>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</si>
  <si>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</si>
  <si>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</si>
  <si>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</si>
  <si>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</si>
  <si>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</si>
  <si>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</si>
  <si>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</si>
  <si>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</si>
  <si>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</si>
  <si>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</si>
  <si>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</si>
  <si>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</si>
  <si>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</si>
  <si>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</si>
  <si>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</si>
  <si>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</si>
  <si>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</si>
  <si>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</si>
  <si>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</si>
  <si>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</si>
  <si>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</si>
  <si>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</si>
  <si>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</si>
  <si>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</si>
  <si>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</si>
  <si>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</si>
  <si>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</si>
  <si>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</si>
  <si>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</si>
  <si>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</si>
  <si>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</si>
  <si>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</si>
  <si>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</si>
  <si>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</si>
  <si>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</si>
  <si>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</si>
  <si>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</si>
  <si>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</si>
  <si>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</si>
  <si>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</si>
  <si>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</si>
  <si>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</si>
  <si>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</si>
  <si>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</si>
  <si>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</si>
  <si>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</si>
  <si>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</si>
  <si>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</si>
  <si>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</si>
  <si>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</si>
  <si>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</si>
  <si>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</si>
  <si>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</si>
  <si>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</si>
  <si>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</si>
  <si>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</si>
  <si>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</si>
  <si>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</si>
  <si>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</si>
  <si>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</si>
  <si>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</si>
  <si>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</si>
  <si>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</si>
  <si>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</si>
  <si>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</si>
  <si>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</si>
  <si>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</si>
  <si>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</si>
  <si>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</si>
  <si>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</si>
  <si>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</si>
  <si>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</si>
  <si>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</si>
  <si>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</si>
  <si>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</si>
  <si>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</si>
  <si>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</si>
  <si>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</si>
  <si>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</si>
  <si>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</si>
  <si>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</si>
  <si>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</si>
  <si>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</si>
  <si>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</si>
  <si>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</si>
  <si>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</si>
  <si>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</si>
  <si>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</si>
  <si>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</si>
  <si>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</si>
  <si>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</si>
  <si>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</si>
  <si>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</si>
  <si>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</si>
  <si>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</si>
  <si>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</si>
  <si>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</si>
  <si>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</si>
  <si>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</si>
  <si>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</si>
  <si>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</si>
  <si>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</si>
  <si>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</si>
  <si>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</si>
  <si>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</si>
  <si>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</si>
  <si>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</si>
  <si>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</si>
  <si>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</si>
  <si>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</si>
  <si>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</si>
  <si>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</si>
  <si>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</si>
  <si>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</si>
  <si>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</si>
  <si>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</si>
  <si>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</si>
  <si>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</si>
  <si>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</si>
  <si>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</si>
  <si>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</si>
  <si>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</si>
  <si>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</si>
  <si>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</si>
  <si>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</si>
  <si>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</si>
  <si>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</si>
  <si>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</si>
  <si>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</si>
  <si>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</si>
  <si>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</si>
  <si>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</si>
  <si>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</si>
  <si>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</si>
  <si>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</si>
  <si>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</si>
  <si>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</si>
  <si>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</si>
  <si>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</si>
  <si>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</si>
  <si>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</si>
  <si>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</si>
  <si>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</si>
  <si>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</si>
  <si>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</si>
  <si>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</si>
  <si>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</si>
  <si>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</si>
  <si>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</si>
  <si>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</si>
  <si>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</si>
  <si>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</si>
  <si>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</si>
  <si>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</si>
  <si>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</si>
  <si>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</si>
  <si>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</si>
  <si>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</si>
  <si>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</si>
  <si>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</si>
  <si>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</si>
  <si>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</si>
  <si>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</si>
  <si>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</si>
  <si>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</si>
  <si>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</si>
  <si>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</si>
  <si>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</si>
  <si>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</si>
  <si>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</si>
  <si>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</si>
  <si>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</si>
  <si>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</si>
  <si>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</si>
  <si>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</si>
  <si>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</si>
  <si>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</si>
  <si>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</si>
  <si>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</si>
  <si>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</si>
  <si>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</si>
  <si>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</si>
  <si>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</si>
  <si>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</si>
  <si>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</si>
  <si>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</si>
  <si>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</si>
  <si>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</si>
  <si>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</si>
  <si>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</si>
  <si>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</si>
  <si>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</si>
  <si>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</si>
  <si>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</si>
  <si>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</si>
  <si>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</si>
  <si>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</si>
  <si>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</si>
  <si>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</si>
  <si>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</si>
  <si>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</si>
  <si>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</si>
  <si>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</si>
  <si>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</si>
  <si>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</si>
  <si>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</si>
  <si>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</si>
  <si>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</si>
  <si>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</si>
  <si>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</si>
  <si>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</si>
  <si>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</si>
  <si>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</si>
  <si>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</si>
  <si>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</si>
  <si>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</si>
  <si>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</si>
  <si>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</si>
  <si>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</si>
  <si>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</si>
  <si>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</si>
  <si>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</si>
  <si>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</si>
  <si>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</si>
  <si>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</si>
  <si>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</si>
  <si>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</si>
  <si>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</si>
  <si>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</si>
  <si>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</si>
  <si>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</si>
  <si>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</si>
  <si>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</si>
  <si>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</si>
  <si>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</si>
  <si>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</si>
  <si>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</si>
  <si>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</si>
  <si>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</si>
  <si>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</si>
  <si>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</si>
  <si>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</si>
  <si>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</si>
  <si>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</si>
  <si>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</si>
  <si>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</si>
  <si>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</si>
  <si>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</si>
  <si>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</si>
  <si>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</si>
  <si>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</si>
  <si>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</si>
  <si>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</si>
  <si>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</si>
  <si>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</si>
  <si>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</si>
  <si>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</si>
  <si>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</si>
  <si>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</si>
  <si>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</si>
  <si>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</si>
  <si>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</si>
  <si>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</si>
  <si>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</si>
  <si>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</si>
  <si>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</si>
  <si>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</si>
  <si>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</si>
  <si>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</si>
  <si>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</si>
  <si>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</si>
  <si>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</si>
  <si>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</si>
  <si>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</si>
  <si>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</si>
  <si>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</si>
  <si>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</si>
  <si>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</si>
  <si>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</si>
  <si>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</si>
  <si>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</si>
  <si>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</si>
  <si>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</si>
  <si>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</si>
  <si>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</si>
  <si>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</si>
  <si>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</si>
  <si>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</si>
  <si>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</si>
  <si>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</si>
  <si>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</si>
  <si>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</si>
  <si>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</si>
  <si>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</si>
  <si>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</si>
  <si>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</si>
  <si>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</si>
  <si>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</si>
  <si>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</si>
  <si>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</si>
  <si>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</si>
  <si>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</si>
  <si>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</si>
  <si>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</si>
  <si>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</si>
  <si>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</si>
  <si>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</si>
  <si>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</si>
  <si>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</si>
  <si>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</si>
  <si>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</si>
  <si>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</si>
  <si>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</si>
  <si>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</si>
  <si>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</si>
  <si>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</si>
  <si>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</si>
  <si>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</si>
  <si>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</si>
  <si>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</si>
  <si>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</si>
  <si>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</si>
  <si>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</si>
  <si>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</si>
  <si>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</si>
  <si>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</si>
  <si>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</si>
  <si>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</si>
  <si>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</si>
  <si>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</si>
  <si>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</si>
  <si>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</si>
  <si>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</si>
  <si>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</si>
  <si>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</si>
  <si>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</si>
  <si>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</si>
  <si>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</si>
  <si>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</si>
  <si>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</si>
  <si>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</si>
  <si>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</si>
  <si>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</si>
  <si>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</si>
  <si>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</si>
  <si>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</si>
  <si>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</si>
  <si>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</si>
  <si>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</si>
  <si>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</si>
  <si>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</si>
  <si>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</si>
  <si>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</si>
  <si>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</si>
  <si>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</si>
  <si>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</si>
  <si>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</si>
  <si>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</si>
  <si>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</si>
  <si>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</si>
  <si>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</si>
  <si>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</si>
  <si>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</si>
  <si>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</si>
  <si>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</si>
  <si>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</si>
  <si>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</si>
  <si>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</si>
  <si>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</si>
  <si>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</si>
  <si>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</si>
  <si>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</si>
  <si>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</si>
  <si>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</si>
  <si>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</si>
  <si>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</si>
  <si>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</si>
  <si>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</si>
  <si>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</si>
  <si>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</si>
  <si>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</si>
  <si>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</si>
  <si>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</si>
  <si>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</si>
  <si>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</si>
  <si>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</si>
  <si>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</si>
  <si>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</si>
  <si>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</si>
  <si>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</si>
  <si>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</si>
  <si>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</si>
  <si>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</si>
  <si>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</si>
  <si>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</si>
  <si>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</si>
  <si>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</si>
  <si>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</si>
  <si>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</si>
  <si>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</si>
  <si>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</si>
  <si>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</si>
  <si>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</si>
  <si>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</si>
  <si>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</si>
  <si>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</si>
  <si>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</si>
  <si>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</si>
  <si>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</si>
  <si>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</si>
  <si>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</si>
  <si>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</si>
  <si>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</si>
  <si>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</si>
  <si>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</si>
  <si>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</si>
  <si>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</si>
  <si>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</si>
  <si>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</si>
  <si>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</si>
  <si>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</si>
  <si>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</si>
  <si>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</si>
  <si>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</si>
  <si>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</si>
  <si>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</si>
  <si>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</si>
  <si>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</si>
  <si>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</si>
  <si>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</si>
  <si>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</si>
  <si>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</si>
  <si>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</si>
  <si>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</si>
  <si>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</si>
  <si>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</si>
  <si>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</si>
  <si>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</si>
  <si>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</si>
  <si>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</si>
  <si>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</si>
  <si>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</si>
  <si>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</si>
  <si>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</si>
  <si>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</si>
  <si>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</si>
  <si>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</si>
  <si>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</si>
  <si>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</si>
  <si>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</si>
  <si>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</si>
  <si>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</si>
  <si>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</si>
  <si>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</si>
  <si>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</si>
  <si>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</si>
  <si>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</si>
  <si>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</si>
  <si>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</si>
  <si>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</si>
  <si>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</si>
  <si>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</si>
  <si>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</si>
  <si>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</si>
  <si>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</si>
  <si>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</si>
  <si>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</si>
  <si>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</si>
  <si>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</si>
  <si>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</si>
  <si>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</si>
  <si>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</si>
  <si>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</si>
  <si>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</si>
  <si>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</si>
  <si>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</si>
  <si>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</si>
  <si>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</si>
  <si>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</si>
  <si>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</si>
  <si>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</si>
  <si>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</si>
  <si>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</si>
  <si>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</si>
  <si>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</si>
  <si>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</si>
  <si>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</si>
  <si>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</si>
  <si>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</si>
  <si>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</si>
  <si>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</si>
  <si>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</si>
  <si>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</si>
  <si>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</si>
  <si>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</si>
  <si>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</si>
  <si>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</si>
  <si>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</si>
  <si>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</si>
  <si>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</si>
  <si>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</si>
  <si>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</si>
  <si>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</si>
  <si>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</si>
  <si>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</si>
  <si>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</si>
  <si>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</si>
  <si>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</si>
  <si>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</si>
  <si>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</si>
  <si>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</si>
  <si>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</si>
  <si>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</si>
  <si>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</si>
  <si>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</si>
  <si>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</si>
  <si>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</si>
  <si>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</si>
  <si>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</si>
  <si>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</si>
  <si>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</si>
  <si>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</si>
  <si>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</si>
  <si>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</si>
  <si>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</si>
  <si>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</si>
  <si>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</si>
  <si>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</si>
  <si>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</si>
  <si>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</si>
  <si>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</si>
  <si>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</si>
  <si>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</si>
  <si>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</si>
  <si>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</si>
  <si>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</si>
  <si>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</si>
  <si>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</si>
  <si>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</si>
  <si>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</si>
  <si>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</si>
  <si>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</si>
  <si>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</si>
  <si>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</si>
  <si>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</si>
  <si>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</si>
  <si>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</si>
  <si>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</si>
  <si>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</si>
  <si>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</si>
  <si>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</si>
  <si>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</si>
  <si>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</si>
  <si>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</si>
  <si>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</si>
  <si>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</si>
  <si>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</si>
  <si>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</si>
  <si>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</si>
  <si>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</si>
  <si>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</si>
  <si>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</si>
  <si>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</si>
  <si>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</si>
  <si>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</si>
  <si>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</si>
  <si>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</si>
  <si>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</si>
  <si>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</si>
  <si>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</si>
  <si>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</si>
  <si>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</si>
  <si>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</si>
  <si>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</si>
  <si>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</si>
  <si>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</si>
  <si>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</si>
  <si>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</si>
  <si>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</si>
  <si>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</si>
  <si>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</si>
  <si>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</si>
  <si>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</si>
  <si>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</si>
  <si>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</si>
  <si>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</si>
  <si>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</si>
  <si>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</si>
  <si>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</si>
  <si>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</si>
  <si>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</si>
  <si>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</si>
  <si>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</si>
  <si>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</si>
  <si>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</si>
  <si>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</si>
  <si>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</si>
  <si>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</si>
  <si>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</si>
  <si>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</si>
  <si>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</si>
  <si>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</si>
  <si>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</si>
  <si>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</si>
  <si>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</si>
  <si>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</si>
  <si>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</si>
  <si>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</si>
  <si>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</si>
  <si>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</si>
  <si>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</si>
  <si>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</si>
  <si>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</si>
  <si>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</si>
  <si>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</si>
  <si>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</si>
  <si>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</si>
  <si>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</si>
  <si>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</si>
  <si>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</si>
  <si>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</si>
  <si>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</si>
  <si>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</si>
  <si>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</si>
  <si>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</si>
  <si>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</si>
  <si>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</si>
  <si>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</si>
  <si>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</si>
  <si>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</si>
  <si>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</si>
  <si>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</si>
  <si>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</si>
  <si>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</si>
  <si>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</si>
  <si>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</si>
  <si>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</si>
  <si>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</si>
  <si>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</si>
  <si>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</si>
  <si>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</si>
  <si>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</si>
  <si>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</si>
  <si>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</si>
  <si>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</si>
  <si>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</si>
  <si>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</si>
  <si>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</si>
  <si>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</si>
  <si>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</si>
  <si>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</si>
  <si>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</si>
  <si>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</si>
  <si>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</si>
  <si>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</si>
  <si>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</si>
  <si>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</si>
  <si>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</si>
  <si>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</si>
  <si>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</si>
  <si>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</si>
  <si>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</si>
  <si>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</si>
  <si>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</si>
  <si>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</si>
  <si>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</si>
  <si>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</si>
  <si>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</si>
  <si>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</si>
  <si>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</si>
  <si>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</si>
  <si>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</si>
  <si>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</si>
  <si>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</si>
  <si>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</si>
  <si>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</si>
  <si>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</si>
  <si>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</si>
  <si>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</si>
  <si>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</si>
  <si>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</si>
  <si>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</si>
  <si>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</si>
  <si>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</si>
  <si>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</si>
  <si>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</si>
  <si>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</si>
  <si>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</si>
  <si>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</si>
  <si>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</si>
  <si>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</si>
  <si>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</si>
  <si>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</si>
  <si>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</si>
  <si>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</si>
  <si>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</si>
  <si>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</si>
  <si>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</si>
  <si>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</si>
  <si>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</si>
  <si>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</si>
  <si>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</si>
  <si>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</si>
  <si>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</si>
  <si>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</si>
  <si>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</si>
  <si>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</si>
  <si>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</si>
  <si>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</si>
  <si>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</si>
  <si>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</si>
  <si>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</si>
  <si>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</si>
  <si>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</si>
  <si>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</si>
  <si>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</si>
  <si>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</si>
  <si>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</si>
  <si>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</si>
  <si>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</si>
  <si>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</si>
  <si>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</si>
  <si>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</si>
  <si>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</si>
  <si>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</si>
  <si>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</si>
  <si>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</si>
  <si>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</si>
  <si>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</si>
  <si>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</si>
  <si>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</si>
  <si>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</si>
  <si>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</si>
  <si>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</si>
  <si>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</si>
  <si>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</si>
  <si>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</si>
  <si>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</si>
  <si>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</si>
  <si>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</si>
  <si>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</si>
  <si>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</si>
  <si>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</si>
  <si>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</si>
  <si>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</si>
  <si>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</si>
  <si>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</si>
  <si>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</si>
  <si>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</si>
  <si>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</si>
  <si>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</si>
  <si>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</si>
  <si>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</si>
  <si>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</si>
  <si>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</si>
  <si>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</si>
  <si>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</si>
  <si>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</si>
  <si>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</si>
  <si>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</si>
  <si>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</si>
  <si>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</si>
  <si>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</si>
  <si>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</si>
  <si>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</si>
  <si>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</si>
  <si>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</si>
  <si>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</si>
  <si>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</si>
  <si>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</si>
  <si>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</si>
  <si>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</si>
  <si>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</si>
  <si>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</si>
  <si>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</si>
  <si>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</si>
  <si>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</si>
  <si>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</si>
  <si>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</si>
  <si>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</si>
  <si>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</si>
  <si>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</si>
  <si>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</si>
  <si>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</si>
  <si>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</si>
  <si>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</si>
  <si>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</si>
  <si>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</si>
  <si>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</si>
  <si>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</si>
  <si>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</si>
  <si>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</si>
  <si>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</si>
  <si>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</si>
  <si>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</si>
  <si>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</si>
  <si>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</si>
  <si>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</si>
  <si>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</si>
  <si>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</si>
  <si>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</si>
  <si>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</si>
  <si>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</si>
  <si>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</si>
  <si>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</si>
  <si>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</si>
  <si>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</si>
  <si>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</si>
  <si>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</si>
  <si>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</si>
  <si>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</si>
  <si>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</si>
  <si>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</si>
  <si>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</si>
  <si>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</si>
  <si>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</si>
  <si>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</si>
  <si>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</si>
  <si>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</si>
  <si>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</si>
  <si>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</si>
  <si>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</si>
  <si>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</si>
  <si>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</si>
  <si>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</si>
  <si>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</si>
  <si>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</si>
  <si>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</si>
  <si>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</si>
  <si>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</si>
  <si>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</si>
  <si>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</si>
  <si>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</si>
  <si>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</si>
  <si>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</si>
  <si>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</si>
  <si>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</si>
  <si>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</si>
  <si>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</si>
  <si>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</si>
  <si>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</si>
  <si>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</si>
  <si>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</si>
  <si>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</si>
  <si>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</si>
  <si>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</si>
  <si>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</si>
  <si>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</si>
  <si>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</si>
  <si>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</si>
  <si>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</si>
  <si>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</si>
  <si>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</si>
  <si>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</si>
  <si>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</si>
  <si>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</si>
  <si>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</si>
  <si>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</si>
  <si>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</si>
  <si>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</si>
  <si>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</si>
  <si>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</si>
  <si>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</si>
  <si>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</si>
  <si>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</si>
  <si>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</si>
  <si>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</si>
  <si>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</si>
  <si>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</si>
  <si>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</si>
  <si>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</si>
  <si>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</si>
  <si>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</si>
  <si>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</si>
  <si>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</si>
  <si>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</si>
  <si>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</si>
  <si>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</si>
  <si>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</si>
  <si>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</si>
  <si>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</si>
  <si>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</si>
  <si>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</si>
  <si>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</si>
  <si>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</si>
  <si>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</si>
  <si>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</si>
  <si>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</si>
  <si>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</si>
  <si>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</si>
  <si>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</si>
  <si>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</si>
  <si>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</si>
  <si>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</si>
  <si>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</si>
  <si>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</si>
  <si>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</si>
  <si>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</si>
  <si>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</si>
  <si>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</si>
  <si>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</si>
  <si>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</si>
  <si>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</si>
  <si>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</si>
  <si>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</si>
  <si>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</si>
  <si>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</si>
  <si>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</si>
  <si>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</si>
  <si>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</si>
  <si>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</si>
  <si>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</si>
  <si>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</si>
  <si>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</si>
  <si>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</si>
  <si>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</si>
  <si>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</si>
  <si>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</si>
  <si>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</si>
  <si>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</si>
  <si>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</si>
  <si>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</si>
  <si>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</si>
  <si>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</si>
  <si>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</si>
  <si>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</si>
  <si>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</si>
  <si>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</si>
  <si>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</si>
  <si>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</si>
  <si>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</si>
  <si>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</si>
  <si>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</si>
  <si>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</si>
  <si>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</si>
  <si>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</si>
  <si>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</si>
  <si>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</si>
  <si>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</si>
  <si>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</si>
  <si>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</si>
  <si>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</si>
  <si>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</si>
  <si>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</si>
  <si>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</si>
  <si>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</si>
  <si>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</si>
  <si>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</si>
  <si>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</si>
  <si>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</si>
  <si>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</si>
  <si>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</si>
  <si>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</si>
  <si>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</si>
  <si>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</si>
  <si>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</si>
  <si>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</si>
  <si>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</si>
  <si>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</si>
  <si>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</si>
  <si>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</si>
  <si>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</si>
  <si>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</si>
  <si>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</si>
  <si>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</si>
  <si>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</si>
  <si>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</si>
  <si>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</si>
  <si>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</si>
  <si>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</si>
  <si>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</si>
  <si>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</si>
  <si>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</si>
  <si>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</si>
  <si>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</si>
  <si>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</si>
  <si>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</si>
  <si>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</si>
  <si>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</si>
  <si>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</si>
  <si>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</si>
  <si>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</si>
  <si>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</si>
  <si>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</si>
  <si>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</si>
  <si>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</si>
  <si>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</si>
  <si>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</si>
  <si>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</si>
  <si>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</si>
  <si>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</si>
  <si>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</si>
  <si>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</si>
  <si>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</si>
  <si>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</si>
  <si>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</si>
  <si>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</si>
  <si>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</si>
  <si>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</si>
  <si>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</si>
  <si>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</si>
  <si>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</si>
  <si>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</si>
  <si>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</si>
  <si>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</si>
  <si>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</si>
  <si>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</si>
  <si>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</si>
  <si>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</si>
  <si>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</si>
  <si>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</si>
  <si>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</si>
  <si>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</si>
  <si>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</si>
  <si>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</si>
  <si>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</si>
  <si>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</si>
  <si>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</si>
  <si>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</si>
  <si>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</si>
  <si>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</si>
  <si>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</si>
  <si>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</si>
  <si>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</si>
  <si>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</si>
  <si>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</si>
  <si>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</si>
  <si>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</si>
  <si>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</si>
  <si>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</si>
  <si>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</si>
  <si>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</si>
  <si>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</si>
  <si>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</si>
  <si>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</si>
  <si>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</si>
  <si>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</si>
  <si>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</si>
  <si>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</si>
  <si>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</si>
  <si>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</si>
  <si>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</si>
  <si>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</si>
  <si>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</si>
  <si>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</si>
  <si>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</si>
  <si>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</si>
  <si>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</si>
  <si>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</si>
  <si>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</si>
  <si>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</si>
  <si>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</si>
  <si>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</si>
  <si>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</si>
  <si>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</si>
  <si>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</si>
  <si>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</si>
  <si>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</si>
  <si>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</si>
  <si>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</si>
  <si>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</si>
  <si>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</si>
  <si>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</si>
  <si>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</si>
  <si>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</si>
  <si>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</si>
  <si>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</si>
  <si>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</si>
  <si>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</si>
  <si>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</si>
  <si>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</si>
  <si>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</si>
  <si>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</si>
  <si>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</si>
  <si>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</si>
  <si>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</si>
  <si>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</si>
  <si>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</si>
  <si>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</si>
  <si>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</si>
  <si>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</si>
  <si>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</si>
  <si>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</si>
  <si>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</si>
  <si>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</si>
  <si>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</si>
  <si>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</si>
  <si>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</si>
  <si>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</si>
  <si>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</si>
  <si>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</si>
  <si>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</si>
  <si>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</si>
  <si>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</si>
  <si>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</si>
  <si>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</si>
  <si>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</si>
  <si>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</si>
  <si>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</si>
  <si>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</si>
  <si>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</si>
  <si>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</si>
  <si>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</si>
  <si>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</si>
  <si>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</si>
  <si>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</si>
  <si>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</si>
  <si>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</si>
  <si>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</si>
  <si>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</si>
  <si>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</si>
  <si>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</si>
  <si>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</si>
  <si>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</si>
  <si>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</si>
  <si>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</si>
  <si>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</si>
  <si>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</si>
  <si>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</si>
  <si>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</si>
  <si>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</si>
  <si>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</si>
  <si>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</si>
  <si>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</si>
  <si>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</si>
  <si>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</si>
  <si>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</si>
  <si>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</si>
  <si>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</si>
  <si>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</si>
  <si>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</si>
  <si>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</si>
  <si>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</si>
  <si>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</si>
  <si>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</si>
  <si>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</si>
  <si>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</si>
  <si>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</si>
  <si>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</si>
  <si>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</si>
  <si>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</si>
  <si>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</si>
  <si>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</si>
  <si>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</si>
  <si>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</si>
  <si>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</si>
  <si>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</si>
  <si>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</si>
  <si>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</si>
  <si>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</si>
  <si>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</si>
  <si>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</si>
  <si>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</si>
  <si>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</si>
  <si>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</si>
  <si>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</si>
  <si>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</si>
  <si>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</si>
  <si>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</si>
  <si>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</si>
  <si>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</si>
  <si>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</si>
  <si>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</si>
  <si>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</si>
  <si>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</si>
  <si>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</si>
  <si>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</si>
  <si>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</si>
  <si>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</si>
  <si>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</si>
  <si>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</si>
  <si>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</si>
  <si>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</si>
  <si>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</si>
  <si>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</si>
  <si>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</si>
  <si>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</si>
  <si>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</si>
  <si>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</si>
  <si>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</si>
  <si>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</si>
  <si>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</si>
  <si>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</si>
  <si>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</si>
  <si>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</si>
  <si>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</si>
  <si>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</si>
  <si>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</si>
  <si>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</si>
  <si>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</si>
  <si>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</si>
  <si>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</si>
  <si>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</si>
  <si>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</si>
  <si>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</si>
  <si>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</si>
  <si>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</si>
  <si>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</si>
  <si>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</si>
  <si>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</si>
  <si>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</si>
  <si>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</si>
  <si>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</si>
  <si>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</si>
  <si>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</si>
  <si>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</si>
  <si>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</si>
  <si>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</si>
  <si>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</si>
  <si>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</si>
  <si>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</si>
  <si>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</si>
  <si>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</si>
  <si>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</si>
  <si>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</si>
  <si>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</si>
  <si>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</si>
  <si>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</si>
  <si>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</si>
  <si>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</si>
  <si>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</si>
  <si>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</si>
  <si>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</si>
  <si>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</si>
  <si>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</si>
  <si>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</si>
  <si>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</si>
  <si>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</si>
  <si>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</si>
  <si>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</si>
  <si>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</si>
  <si>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</si>
  <si>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</si>
  <si>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</si>
  <si>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</si>
  <si>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</si>
  <si>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</si>
  <si>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</si>
  <si>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</si>
  <si>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</si>
  <si>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</si>
  <si>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</si>
  <si>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</si>
  <si>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</si>
  <si>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</si>
  <si>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</si>
  <si>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</si>
  <si>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</si>
  <si>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</si>
  <si>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</si>
  <si>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</si>
  <si>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</si>
  <si>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</si>
  <si>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</si>
  <si>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</si>
  <si>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</si>
  <si>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</si>
  <si>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</si>
  <si>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</si>
  <si>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</si>
  <si>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</si>
  <si>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</si>
  <si>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</si>
  <si>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</si>
  <si>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</si>
  <si>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</si>
  <si>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</si>
  <si>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</si>
  <si>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</si>
  <si>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</si>
  <si>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</si>
  <si>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</si>
  <si>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</si>
  <si>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</si>
  <si>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</si>
  <si>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</si>
  <si>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</si>
  <si>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</si>
  <si>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</si>
  <si>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</si>
  <si>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</si>
  <si>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</si>
  <si>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</si>
  <si>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</si>
  <si>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</si>
  <si>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</si>
  <si>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</si>
  <si>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</si>
  <si>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</si>
  <si>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</si>
  <si>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</si>
  <si>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</si>
  <si>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</si>
  <si>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</si>
  <si>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</si>
  <si>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</si>
  <si>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</si>
  <si>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</si>
  <si>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</si>
  <si>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</si>
  <si>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</si>
  <si>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</si>
  <si>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</si>
  <si>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</si>
  <si>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</si>
  <si>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</si>
  <si>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</si>
  <si>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</si>
  <si>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</si>
  <si>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</si>
  <si>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</si>
  <si>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</si>
  <si>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</si>
  <si>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</si>
  <si>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</si>
  <si>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</si>
  <si>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</si>
  <si>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</si>
  <si>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</si>
  <si>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</si>
  <si>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</si>
  <si>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</si>
  <si>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</si>
  <si>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</si>
  <si>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</si>
  <si>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</si>
  <si>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</si>
  <si>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</si>
  <si>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</si>
  <si>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</si>
  <si>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</si>
  <si>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</si>
  <si>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</si>
  <si>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</si>
  <si>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</si>
  <si>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</si>
  <si>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</si>
  <si>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</si>
  <si>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</si>
  <si>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</si>
  <si>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</si>
  <si>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</si>
  <si>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</si>
  <si>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</si>
  <si>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</si>
  <si>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</si>
  <si>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</si>
  <si>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</si>
  <si>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</si>
  <si>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</si>
  <si>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</si>
  <si>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</si>
  <si>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</si>
  <si>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</si>
  <si>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</si>
  <si>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</si>
  <si>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</si>
  <si>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</si>
  <si>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</si>
  <si>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</si>
  <si>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</si>
  <si>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</si>
  <si>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</si>
  <si>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</si>
  <si>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</si>
  <si>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</si>
  <si>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</si>
  <si>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</si>
  <si>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</si>
  <si>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</si>
  <si>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</si>
  <si>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</si>
  <si>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</si>
  <si>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</si>
  <si>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</si>
  <si>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</si>
  <si>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</si>
  <si>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</si>
  <si>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</si>
  <si>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</si>
  <si>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</si>
  <si>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</si>
  <si>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</si>
  <si>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</si>
  <si>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</si>
  <si>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</si>
  <si>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</si>
  <si>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</si>
  <si>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</si>
  <si>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</si>
  <si>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</si>
  <si>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</si>
  <si>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</si>
  <si>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</si>
  <si>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</si>
  <si>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</si>
  <si>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</si>
  <si>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</si>
  <si>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</si>
  <si>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</si>
  <si>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</si>
  <si>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</si>
  <si>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</si>
  <si>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</si>
  <si>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</si>
  <si>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</si>
  <si>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</si>
  <si>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</si>
  <si>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</si>
  <si>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</si>
  <si>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</si>
  <si>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</si>
  <si>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</si>
  <si>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</si>
  <si>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</si>
  <si>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</si>
  <si>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</si>
  <si>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</si>
  <si>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</si>
  <si>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</si>
  <si>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</si>
  <si>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</si>
  <si>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</si>
  <si>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</si>
  <si>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</si>
  <si>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</si>
  <si>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</si>
  <si>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</si>
  <si>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</si>
  <si>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</si>
  <si>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</si>
  <si>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</si>
  <si>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</si>
  <si>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</si>
  <si>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</si>
  <si>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</si>
  <si>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</si>
  <si>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</si>
  <si>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</si>
  <si>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</si>
  <si>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</si>
  <si>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</si>
  <si>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</si>
  <si>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</si>
  <si>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</si>
  <si>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</si>
  <si>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</si>
  <si>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</si>
  <si>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</si>
  <si>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</si>
  <si>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</si>
  <si>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</si>
  <si>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</si>
  <si>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</si>
  <si>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</si>
  <si>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</si>
  <si>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</si>
  <si>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</si>
  <si>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</si>
  <si>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</si>
  <si>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</si>
  <si>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</si>
  <si>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</si>
  <si>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</si>
  <si>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</si>
  <si>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</si>
  <si>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</si>
  <si>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</si>
  <si>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</si>
  <si>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</si>
  <si>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</si>
  <si>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</si>
  <si>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</si>
  <si>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</si>
  <si>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</si>
  <si>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</si>
  <si>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</si>
  <si>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</si>
  <si>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</si>
  <si>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</si>
  <si>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</si>
  <si>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</si>
  <si>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</si>
  <si>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</si>
  <si>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</si>
  <si>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</si>
  <si>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</si>
  <si>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</si>
  <si>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</si>
  <si>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</si>
  <si>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</si>
  <si>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</si>
  <si>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</si>
  <si>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</si>
  <si>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</si>
  <si>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</si>
  <si>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</si>
  <si>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</si>
  <si>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</si>
  <si>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</si>
  <si>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</si>
  <si>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</si>
  <si>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</si>
  <si>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</si>
  <si>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</si>
  <si>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</si>
  <si>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</si>
  <si>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</si>
  <si>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</si>
  <si>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</si>
  <si>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</si>
  <si>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</si>
  <si>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</si>
  <si>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</si>
  <si>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</si>
  <si>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</si>
  <si>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</si>
  <si>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</si>
  <si>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</si>
  <si>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</si>
  <si>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</si>
  <si>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</si>
  <si>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</si>
  <si>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</si>
  <si>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</si>
  <si>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</si>
  <si>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</si>
  <si>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</si>
  <si>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</si>
  <si>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</si>
  <si>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</si>
  <si>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</si>
  <si>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</si>
  <si>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</si>
  <si>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</si>
  <si>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</si>
  <si>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</si>
  <si>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</si>
  <si>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</si>
  <si>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</si>
  <si>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</si>
  <si>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</si>
  <si>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</si>
  <si>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</si>
  <si>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</si>
  <si>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</si>
  <si>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</si>
  <si>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</si>
  <si>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</si>
  <si>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</si>
  <si>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</si>
  <si>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</si>
  <si>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</si>
  <si>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</si>
  <si>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</si>
  <si>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</si>
  <si>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</si>
  <si>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</si>
  <si>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</si>
  <si>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</si>
  <si>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</si>
  <si>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</si>
  <si>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</si>
  <si>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</si>
  <si>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</si>
  <si>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</si>
  <si>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</si>
  <si>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</si>
  <si>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</si>
  <si>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</si>
  <si>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</si>
  <si>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</si>
  <si>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</si>
  <si>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</si>
  <si>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</si>
  <si>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</si>
  <si>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</si>
  <si>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</si>
  <si>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</si>
  <si>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</si>
  <si>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</si>
  <si>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</si>
  <si>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</si>
  <si>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</si>
  <si>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</si>
  <si>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</si>
  <si>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</si>
  <si>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</si>
  <si>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</si>
  <si>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</si>
  <si>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</si>
  <si>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</si>
  <si>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</si>
  <si>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</si>
  <si>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</si>
  <si>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</si>
  <si>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</si>
  <si>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</si>
  <si>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</si>
  <si>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</si>
  <si>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</si>
  <si>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</si>
  <si>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</si>
  <si>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</si>
  <si>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</si>
  <si>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</si>
  <si>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</si>
  <si>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</si>
  <si>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</si>
  <si>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</si>
  <si>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</si>
  <si>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</si>
  <si>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</si>
  <si>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</si>
  <si>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</si>
  <si>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</si>
  <si>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</si>
  <si>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</si>
  <si>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</si>
  <si>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</si>
  <si>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</si>
  <si>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</si>
  <si>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</si>
  <si>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</si>
  <si>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</si>
  <si>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</si>
  <si>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</si>
  <si>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</si>
  <si>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</si>
  <si>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</si>
  <si>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</si>
  <si>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</si>
  <si>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</si>
  <si>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</si>
  <si>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</si>
  <si>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</si>
  <si>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</si>
  <si>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</si>
  <si>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</si>
  <si>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</si>
  <si>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</si>
  <si>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</si>
  <si>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</si>
  <si>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</si>
  <si>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</si>
  <si>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</si>
  <si>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</si>
  <si>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</si>
  <si>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</si>
  <si>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</si>
  <si>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</si>
  <si>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</si>
  <si>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</si>
  <si>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</si>
  <si>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</si>
  <si>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</si>
  <si>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</si>
  <si>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</si>
  <si>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</si>
  <si>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</si>
  <si>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</si>
  <si>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</si>
  <si>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</si>
  <si>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</si>
  <si>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</si>
  <si>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</si>
  <si>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</si>
  <si>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</si>
  <si>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</si>
  <si>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</si>
  <si>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</si>
  <si>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</si>
  <si>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</si>
  <si>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</si>
  <si>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</si>
  <si>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</si>
  <si>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</si>
  <si>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</si>
  <si>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</si>
  <si>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</si>
  <si>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</si>
  <si>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</si>
  <si>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</si>
  <si>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</si>
  <si>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</si>
  <si>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</si>
  <si>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</si>
  <si>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</si>
  <si>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</si>
  <si>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</si>
  <si>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</si>
  <si>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</si>
  <si>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</si>
  <si>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</si>
  <si>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</si>
  <si>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</si>
  <si>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</si>
  <si>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</si>
  <si>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</si>
  <si>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</si>
  <si>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</si>
  <si>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</si>
  <si>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</si>
  <si>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</si>
  <si>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</si>
  <si>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</si>
  <si>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</si>
  <si>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</si>
  <si>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</si>
  <si>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</si>
  <si>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</si>
  <si>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</si>
  <si>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</si>
  <si>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</si>
  <si>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</si>
  <si>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</si>
  <si>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</si>
  <si>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</si>
  <si>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</si>
  <si>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</si>
  <si>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</si>
  <si>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</si>
  <si>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</si>
  <si>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</si>
  <si>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</si>
  <si>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</si>
  <si>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</si>
  <si>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</si>
  <si>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</si>
  <si>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</si>
  <si>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</si>
  <si>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</si>
  <si>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</si>
  <si>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</si>
  <si>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</si>
  <si>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</si>
  <si>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</si>
  <si>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</si>
  <si>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</si>
  <si>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</si>
  <si>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</si>
  <si>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</si>
  <si>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</si>
  <si>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</si>
  <si>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</si>
  <si>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</si>
  <si>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</si>
  <si>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</si>
  <si>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</si>
  <si>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</si>
  <si>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</si>
  <si>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</si>
  <si>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</si>
  <si>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</si>
  <si>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</si>
  <si>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</si>
  <si>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</si>
  <si>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</si>
  <si>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</si>
  <si>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</si>
  <si>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</si>
  <si>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</si>
  <si>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</si>
  <si>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</si>
  <si>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</si>
  <si>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</si>
  <si>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</si>
  <si>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</si>
  <si>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</si>
  <si>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</si>
  <si>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</si>
  <si>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</si>
  <si>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</si>
  <si>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</si>
  <si>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</si>
  <si>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</si>
  <si>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</si>
  <si>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</si>
  <si>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</si>
  <si>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</si>
  <si>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</si>
  <si>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</si>
  <si>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</si>
  <si>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</si>
  <si>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</si>
  <si>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</si>
  <si>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</si>
  <si>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</si>
  <si>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</si>
  <si>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</si>
  <si>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</si>
  <si>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</si>
  <si>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</si>
  <si>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</si>
  <si>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</si>
  <si>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</si>
  <si>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</si>
  <si>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</si>
  <si>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</si>
  <si>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</si>
  <si>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</si>
  <si>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</si>
  <si>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</si>
  <si>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</si>
  <si>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</si>
  <si>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</si>
  <si>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</si>
  <si>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</si>
  <si>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</si>
  <si>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</si>
  <si>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</si>
  <si>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</si>
  <si>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</si>
  <si>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</si>
  <si>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</si>
  <si>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</si>
  <si>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</si>
  <si>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</si>
  <si>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</si>
  <si>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</si>
  <si>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</si>
  <si>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</si>
  <si>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</si>
  <si>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</si>
  <si>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</si>
  <si>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</si>
  <si>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</si>
  <si>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</si>
  <si>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</si>
  <si>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</si>
  <si>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</si>
  <si>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</si>
  <si>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</si>
  <si>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</si>
  <si>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</si>
  <si>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</si>
  <si>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</si>
  <si>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</si>
  <si>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</si>
  <si>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</si>
  <si>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</si>
  <si>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</si>
  <si>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</si>
  <si>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</si>
  <si>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</si>
  <si>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</si>
  <si>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</si>
  <si>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</si>
  <si>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</si>
  <si>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</si>
  <si>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</si>
  <si>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</si>
  <si>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</si>
  <si>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</si>
  <si>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</si>
  <si>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</si>
  <si>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</si>
  <si>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</si>
  <si>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</si>
  <si>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</si>
  <si>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</si>
  <si>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</si>
  <si>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</si>
  <si>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</si>
  <si>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</si>
  <si>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</si>
  <si>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</si>
  <si>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</si>
  <si>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</si>
  <si>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</si>
  <si>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</si>
  <si>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</si>
  <si>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</si>
  <si>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</si>
  <si>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</si>
  <si>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</si>
  <si>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</si>
  <si>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</si>
  <si>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</si>
  <si>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</si>
  <si>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</si>
  <si>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</si>
  <si>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</si>
  <si>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</si>
  <si>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</si>
  <si>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</si>
  <si>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</si>
  <si>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</si>
  <si>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</si>
  <si>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</si>
  <si>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</si>
  <si>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</si>
  <si>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</si>
  <si>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</si>
  <si>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</si>
  <si>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</si>
  <si>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</si>
  <si>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</si>
  <si>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</si>
  <si>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</si>
  <si>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</si>
  <si>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</si>
  <si>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</si>
  <si>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</si>
  <si>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</si>
  <si>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</si>
  <si>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</si>
  <si>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</si>
  <si>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</si>
  <si>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</si>
  <si>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</si>
  <si>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</si>
  <si>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</si>
  <si>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</si>
  <si>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</si>
  <si>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</si>
  <si>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</si>
  <si>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</si>
  <si>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</si>
  <si>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</si>
  <si>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</si>
  <si>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</si>
  <si>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</si>
  <si>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</si>
  <si>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</si>
  <si>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</si>
  <si>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</si>
  <si>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</si>
  <si>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</si>
  <si>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</si>
  <si>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</si>
  <si>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</si>
  <si>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</si>
  <si>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</si>
  <si>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</si>
  <si>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</si>
  <si>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</si>
  <si>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</si>
  <si>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</si>
  <si>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</si>
  <si>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</si>
  <si>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</si>
  <si>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</si>
  <si>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</si>
  <si>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</si>
  <si>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</si>
  <si>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</si>
  <si>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</si>
  <si>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</si>
  <si>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</si>
  <si>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</si>
  <si>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</si>
  <si>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</si>
  <si>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</si>
  <si>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</si>
  <si>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</si>
  <si>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</si>
  <si>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</si>
  <si>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</si>
  <si>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</si>
  <si>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</si>
  <si>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</si>
  <si>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</si>
  <si>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</si>
  <si>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</si>
  <si>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</si>
  <si>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</si>
  <si>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</si>
  <si>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</si>
  <si>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</si>
  <si>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</si>
  <si>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</si>
  <si>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</si>
  <si>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</si>
  <si>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</si>
  <si>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</si>
  <si>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</si>
  <si>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</si>
  <si>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</si>
  <si>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</si>
  <si>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</si>
  <si>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</si>
  <si>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</si>
  <si>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</si>
  <si>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</si>
  <si>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</si>
  <si>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</si>
  <si>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</si>
  <si>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</si>
  <si>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</si>
  <si>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</si>
  <si>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</si>
  <si>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</si>
  <si>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</si>
  <si>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</si>
  <si>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</si>
  <si>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</si>
  <si>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</si>
  <si>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</si>
  <si>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</si>
  <si>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</si>
  <si>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</si>
  <si>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</si>
  <si>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</si>
  <si>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</si>
  <si>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</si>
  <si>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</si>
  <si>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</si>
  <si>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</si>
  <si>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</si>
  <si>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</si>
  <si>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</si>
  <si>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</si>
  <si>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</si>
  <si>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</si>
  <si>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</si>
  <si>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</si>
  <si>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</si>
  <si>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</si>
  <si>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</si>
  <si>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</si>
  <si>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</si>
  <si>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</si>
  <si>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</si>
  <si>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</si>
  <si>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</si>
  <si>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</si>
  <si>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</si>
  <si>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</si>
  <si>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</si>
  <si>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</si>
  <si>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</si>
  <si>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</si>
  <si>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</si>
  <si>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</si>
  <si>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</si>
  <si>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</si>
  <si>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</si>
  <si>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</si>
  <si>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</si>
  <si>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</si>
  <si>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</si>
  <si>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</si>
  <si>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</si>
  <si>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</si>
  <si>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</si>
  <si>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</si>
  <si>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</si>
  <si>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</si>
  <si>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</si>
  <si>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</si>
  <si>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</si>
  <si>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</si>
  <si>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</si>
  <si>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</si>
  <si>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</si>
  <si>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</si>
  <si>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</si>
  <si>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</si>
  <si>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</si>
  <si>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</si>
  <si>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</si>
  <si>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</si>
  <si>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</si>
  <si>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</si>
  <si>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</si>
  <si>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</si>
  <si>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</si>
  <si>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</si>
  <si>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</si>
  <si>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</si>
  <si>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</si>
  <si>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</si>
  <si>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</si>
  <si>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</si>
  <si>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</si>
  <si>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</si>
  <si>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</si>
  <si>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</si>
  <si>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</si>
  <si>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</si>
  <si>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</si>
  <si>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</si>
  <si>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</si>
  <si>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</si>
  <si>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</si>
  <si>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</si>
  <si>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</si>
  <si>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</si>
  <si>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</si>
  <si>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</si>
  <si>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</si>
  <si>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</si>
  <si>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</si>
  <si>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</si>
  <si>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</si>
  <si>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</si>
  <si>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</si>
  <si>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</si>
  <si>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</si>
  <si>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</si>
  <si>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</si>
  <si>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</si>
  <si>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</si>
  <si>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</si>
  <si>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</si>
  <si>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</si>
  <si>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</si>
  <si>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</si>
  <si>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</si>
  <si>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</si>
  <si>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</si>
  <si>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</si>
  <si>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</si>
  <si>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</si>
  <si>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</si>
  <si>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</si>
  <si>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</si>
  <si>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</si>
  <si>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</si>
  <si>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</si>
  <si>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</si>
  <si>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</si>
  <si>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</si>
  <si>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</si>
  <si>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</si>
  <si>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</si>
  <si>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</si>
  <si>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</si>
  <si>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</si>
  <si>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</si>
  <si>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</si>
  <si>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</si>
  <si>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</si>
  <si>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</si>
  <si>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</si>
  <si>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</si>
  <si>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</si>
  <si>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</si>
  <si>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</si>
  <si>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</si>
  <si>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</si>
  <si>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</si>
  <si>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</si>
  <si>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</si>
  <si>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</si>
  <si>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</si>
  <si>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</si>
  <si>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</si>
  <si>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</si>
  <si>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</si>
  <si>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</si>
  <si>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</si>
  <si>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</si>
  <si>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</si>
  <si>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</si>
  <si>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</si>
  <si>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</si>
  <si>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</si>
  <si>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</si>
  <si>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</si>
  <si>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</si>
  <si>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</si>
  <si>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</si>
  <si>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</si>
  <si>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</si>
  <si>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</si>
  <si>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</si>
  <si>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</si>
  <si>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</si>
  <si>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</si>
  <si>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</si>
  <si>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</si>
  <si>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</si>
  <si>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</si>
  <si>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</si>
  <si>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</si>
  <si>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</si>
  <si>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</si>
  <si>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</si>
  <si>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</si>
  <si>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</si>
  <si>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</si>
  <si>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</si>
  <si>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</si>
  <si>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</si>
  <si>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</si>
  <si>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</si>
  <si>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</si>
  <si>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</si>
  <si>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</si>
  <si>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</si>
  <si>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</si>
  <si>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</si>
  <si>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</si>
  <si>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</si>
  <si>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</si>
  <si>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</si>
  <si>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</si>
  <si>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</si>
  <si>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</si>
  <si>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</si>
  <si>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</si>
  <si>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</si>
  <si>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</si>
  <si>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</si>
  <si>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</si>
  <si>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</si>
  <si>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</si>
  <si>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</si>
  <si>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</si>
  <si>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</si>
  <si>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</si>
  <si>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</si>
  <si>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</si>
  <si>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</si>
  <si>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</si>
  <si>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</si>
  <si>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</si>
  <si>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</si>
  <si>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</si>
  <si>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</si>
  <si>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</si>
  <si>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</si>
  <si>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</si>
  <si>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</si>
  <si>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</si>
  <si>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</si>
  <si>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</si>
  <si>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</si>
  <si>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</si>
  <si>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</si>
  <si>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</si>
  <si>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</si>
  <si>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</si>
  <si>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</si>
  <si>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</si>
  <si>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</si>
  <si>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</si>
  <si>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</si>
  <si>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</si>
  <si>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</si>
  <si>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</si>
  <si>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</si>
  <si>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</si>
  <si>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</si>
  <si>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</si>
  <si>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</si>
  <si>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</si>
  <si>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</si>
  <si>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</si>
  <si>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</si>
  <si>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</si>
  <si>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</si>
  <si>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</si>
  <si>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</si>
  <si>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</si>
  <si>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</si>
  <si>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</si>
  <si>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</si>
  <si>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</si>
  <si>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</si>
  <si>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</si>
  <si>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</si>
  <si>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</si>
  <si>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</si>
  <si>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</si>
  <si>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</si>
  <si>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</si>
  <si>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</si>
  <si>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</si>
  <si>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</si>
  <si>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</si>
  <si>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</si>
  <si>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</si>
  <si>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</si>
  <si>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</si>
  <si>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</si>
  <si>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</si>
  <si>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</si>
  <si>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</si>
  <si>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</si>
  <si>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</si>
  <si>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</si>
  <si>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</si>
  <si>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</si>
  <si>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</si>
  <si>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</si>
  <si>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</si>
  <si>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</si>
  <si>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</si>
  <si>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</si>
  <si>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</si>
  <si>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</si>
  <si>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</si>
  <si>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</si>
  <si>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</si>
  <si>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</si>
  <si>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</si>
  <si>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</si>
  <si>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</si>
  <si>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</si>
  <si>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</si>
  <si>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</si>
  <si>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</si>
  <si>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</si>
  <si>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</si>
  <si>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</si>
  <si>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</si>
  <si>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</si>
  <si>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</si>
  <si>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</si>
  <si>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</si>
  <si>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</si>
  <si>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</si>
  <si>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</si>
  <si>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</si>
  <si>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</si>
  <si>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</si>
  <si>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</si>
  <si>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</si>
  <si>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</si>
  <si>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</si>
  <si>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</si>
  <si>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</si>
  <si>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</si>
  <si>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</si>
  <si>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</si>
  <si>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</si>
  <si>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</si>
  <si>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</si>
  <si>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</si>
  <si>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</si>
  <si>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</si>
  <si>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</si>
  <si>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</si>
  <si>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</si>
  <si>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</si>
  <si>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</si>
  <si>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</si>
  <si>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</si>
  <si>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</si>
  <si>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</si>
  <si>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</si>
  <si>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</si>
  <si>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</si>
  <si>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</si>
  <si>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</si>
  <si>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</si>
  <si>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</si>
  <si>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</si>
  <si>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</si>
  <si>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</si>
  <si>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</si>
  <si>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</si>
  <si>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</si>
  <si>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</si>
  <si>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</si>
  <si>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</si>
  <si>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</si>
  <si>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</si>
  <si>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</si>
  <si>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</si>
  <si>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</si>
  <si>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</si>
  <si>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</si>
  <si>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</si>
  <si>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</si>
  <si>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</si>
  <si>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</si>
  <si>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</si>
  <si>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</si>
  <si>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</si>
  <si>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</si>
  <si>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</si>
  <si>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</si>
  <si>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</si>
  <si>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</si>
  <si>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</si>
  <si>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</si>
  <si>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</si>
  <si>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</si>
  <si>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</si>
  <si>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</si>
  <si>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</si>
  <si>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</si>
  <si>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</si>
  <si>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</si>
  <si>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</si>
  <si>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</si>
  <si>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</si>
  <si>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</si>
  <si>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</si>
  <si>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</si>
  <si>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</si>
  <si>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</si>
  <si>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</si>
  <si>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</si>
  <si>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</si>
  <si>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</si>
  <si>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</si>
  <si>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</si>
  <si>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</si>
  <si>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</si>
  <si>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</si>
  <si>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</si>
  <si>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</si>
  <si>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</si>
  <si>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</si>
  <si>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</si>
  <si>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</si>
  <si>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</si>
  <si>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</si>
  <si>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</si>
  <si>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</si>
  <si>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</si>
  <si>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</si>
  <si>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</si>
  <si>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</si>
  <si>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</si>
  <si>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</si>
  <si>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</si>
  <si>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</si>
  <si>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</si>
  <si>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</si>
  <si>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</si>
  <si>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</si>
  <si>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</si>
  <si>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</si>
  <si>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</si>
  <si>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</si>
  <si>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</si>
  <si>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</si>
  <si>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</si>
  <si>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</si>
  <si>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</si>
  <si>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</si>
  <si>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</si>
  <si>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</si>
  <si>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</si>
  <si>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</si>
  <si>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</si>
  <si>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</si>
  <si>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</si>
  <si>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</si>
  <si>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</si>
  <si>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</si>
  <si>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</si>
  <si>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</si>
  <si>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</si>
  <si>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</si>
  <si>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</si>
  <si>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</si>
  <si>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</si>
  <si>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</si>
  <si>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</si>
  <si>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</si>
  <si>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</si>
  <si>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</si>
  <si>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</si>
  <si>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</si>
  <si>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</si>
  <si>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</si>
  <si>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</si>
  <si>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</si>
  <si>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</si>
  <si>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</si>
  <si>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</si>
  <si>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</si>
  <si>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</si>
  <si>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</si>
  <si>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</si>
  <si>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</si>
  <si>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</si>
  <si>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</si>
  <si>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</si>
  <si>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</si>
  <si>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</si>
  <si>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</si>
  <si>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</si>
  <si>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</si>
  <si>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</si>
  <si>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</si>
  <si>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</si>
  <si>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</si>
  <si>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</si>
  <si>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</si>
  <si>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</si>
  <si>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</si>
  <si>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</si>
  <si>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</si>
  <si>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</si>
  <si>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</si>
  <si>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</si>
  <si>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</si>
  <si>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</si>
  <si>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</si>
  <si>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</si>
  <si>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</si>
  <si>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</si>
  <si>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</si>
  <si>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</si>
  <si>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</si>
  <si>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</si>
  <si>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</si>
  <si>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</si>
  <si>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</si>
  <si>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</si>
  <si>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</si>
  <si>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</si>
  <si>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</si>
  <si>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</si>
  <si>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</si>
  <si>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</si>
  <si>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</si>
  <si>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</si>
  <si>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</si>
  <si>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</si>
  <si>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</si>
  <si>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</si>
  <si>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</si>
  <si>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</si>
  <si>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</si>
  <si>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</si>
  <si>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</si>
  <si>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</si>
  <si>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</si>
  <si>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</si>
  <si>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</si>
  <si>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</si>
  <si>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</si>
  <si>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</si>
  <si>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</si>
  <si>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</si>
  <si>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</si>
  <si>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</si>
  <si>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</si>
  <si>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</si>
  <si>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</si>
  <si>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</si>
  <si>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</si>
  <si>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</si>
  <si>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</si>
  <si>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</si>
  <si>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</si>
  <si>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</si>
  <si>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</si>
  <si>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</si>
  <si>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</si>
  <si>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</si>
  <si>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</si>
  <si>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</si>
  <si>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</si>
  <si>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</si>
  <si>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</si>
  <si>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</si>
  <si>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</si>
  <si>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</si>
  <si>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</si>
  <si>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</si>
  <si>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</si>
  <si>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</si>
  <si>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</si>
  <si>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</si>
  <si>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</si>
  <si>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</si>
  <si>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</si>
  <si>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</si>
  <si>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</si>
  <si>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</si>
  <si>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</si>
  <si>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</si>
  <si>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</si>
  <si>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</si>
  <si>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</si>
  <si>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</si>
  <si>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</si>
  <si>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</si>
  <si>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</si>
  <si>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</si>
  <si>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</si>
  <si>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</si>
  <si>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</si>
  <si>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</si>
  <si>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</si>
  <si>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</si>
  <si>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</si>
  <si>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</si>
  <si>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</si>
  <si>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</si>
  <si>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</si>
  <si>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</si>
  <si>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</si>
  <si>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</si>
  <si>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</si>
  <si>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</si>
  <si>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</si>
  <si>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</si>
  <si>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</si>
  <si>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</si>
  <si>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</si>
  <si>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</si>
  <si>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</si>
  <si>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</si>
  <si>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</si>
  <si>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</si>
  <si>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</si>
  <si>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</si>
  <si>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</si>
  <si>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</si>
  <si>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</si>
  <si>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</si>
  <si>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</si>
  <si>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</si>
  <si>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</si>
  <si>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</si>
  <si>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</si>
  <si>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</si>
  <si>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</si>
  <si>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</si>
  <si>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</si>
  <si>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</si>
  <si>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</si>
  <si>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</si>
  <si>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</si>
  <si>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</si>
  <si>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</si>
  <si>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</si>
  <si>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</si>
  <si>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</si>
  <si>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</si>
  <si>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</si>
  <si>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</si>
  <si>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</si>
  <si>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</si>
  <si>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</si>
  <si>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</si>
  <si>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</si>
  <si>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</si>
  <si>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</si>
  <si>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</si>
  <si>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</si>
  <si>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</si>
  <si>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</si>
  <si>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</si>
  <si>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</si>
  <si>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</si>
  <si>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</si>
  <si>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</si>
  <si>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</si>
  <si>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</si>
  <si>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</si>
  <si>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</si>
  <si>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</si>
  <si>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</si>
  <si>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</si>
  <si>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</si>
  <si>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</si>
  <si>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</si>
  <si>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</si>
  <si>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</si>
  <si>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</si>
  <si>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</si>
  <si>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</si>
  <si>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</si>
  <si>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</si>
  <si>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</si>
  <si>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</si>
  <si>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</si>
  <si>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</si>
  <si>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</si>
  <si>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</si>
  <si>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</si>
  <si>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</si>
  <si>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</si>
  <si>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</si>
  <si>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</si>
  <si>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</si>
  <si>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</si>
  <si>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</si>
  <si>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</si>
  <si>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</si>
  <si>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</si>
  <si>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</si>
  <si>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</si>
  <si>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</si>
  <si>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</si>
  <si>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</si>
  <si>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</si>
  <si>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</si>
  <si>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</si>
  <si>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</si>
  <si>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</si>
  <si>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</si>
  <si>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</si>
  <si>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</si>
  <si>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</si>
  <si>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</si>
  <si>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</si>
  <si>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</si>
  <si>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</si>
  <si>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</si>
  <si>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</si>
  <si>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</si>
  <si>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</si>
  <si>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</si>
  <si>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</si>
  <si>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</si>
  <si>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</si>
  <si>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</si>
  <si>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</si>
  <si>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</si>
  <si>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</si>
  <si>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</si>
  <si>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</si>
  <si>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</si>
  <si>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</si>
  <si>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</si>
  <si>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</si>
  <si>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</si>
  <si>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</si>
  <si>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</si>
  <si>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</si>
  <si>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</si>
  <si>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</si>
  <si>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</si>
  <si>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</si>
  <si>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</si>
  <si>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</si>
  <si>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</si>
  <si>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</si>
  <si>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</si>
  <si>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</si>
  <si>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</si>
  <si>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</si>
  <si>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</si>
  <si>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</si>
  <si>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</si>
  <si>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</si>
  <si>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</si>
  <si>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</si>
  <si>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</si>
  <si>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</si>
  <si>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</si>
  <si>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</si>
  <si>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</si>
  <si>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</si>
  <si>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</si>
  <si>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</si>
  <si>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</si>
  <si>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</si>
  <si>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</si>
  <si>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</si>
  <si>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</si>
  <si>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</si>
  <si>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</si>
  <si>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</si>
  <si>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</si>
  <si>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</si>
  <si>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</si>
  <si>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</si>
  <si>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</si>
  <si>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</si>
  <si>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</si>
  <si>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</si>
  <si>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</si>
  <si>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</si>
  <si>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</si>
  <si>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</si>
  <si>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</si>
  <si>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</si>
  <si>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</si>
  <si>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</si>
  <si>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</si>
  <si>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</si>
  <si>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</si>
  <si>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</si>
  <si>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</si>
  <si>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</si>
  <si>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</si>
  <si>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</si>
  <si>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</si>
  <si>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</si>
  <si>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</si>
  <si>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</si>
  <si>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</si>
  <si>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</si>
  <si>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</si>
  <si>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</si>
  <si>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</si>
  <si>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</si>
  <si>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</si>
  <si>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</si>
  <si>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</si>
  <si>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</si>
  <si>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</si>
  <si>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</si>
  <si>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</si>
  <si>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</si>
  <si>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</si>
  <si>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</si>
  <si>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</si>
  <si>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</si>
  <si>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</si>
  <si>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</si>
  <si>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</si>
  <si>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</si>
  <si>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</si>
  <si>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</si>
  <si>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</si>
  <si>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</si>
  <si>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</si>
  <si>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</si>
  <si>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</si>
  <si>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</si>
  <si>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</si>
  <si>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</si>
  <si>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</si>
  <si>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</si>
  <si>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</si>
  <si>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</si>
  <si>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</si>
  <si>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</si>
  <si>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</si>
  <si>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</si>
  <si>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</si>
  <si>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</si>
  <si>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</si>
  <si>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</si>
  <si>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</si>
  <si>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</si>
  <si>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</si>
  <si>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</si>
  <si>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</si>
  <si>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</si>
  <si>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</si>
  <si>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</si>
  <si>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</si>
  <si>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</si>
  <si>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</si>
  <si>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</si>
  <si>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</si>
  <si>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</si>
  <si>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</si>
  <si>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</si>
  <si>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</si>
  <si>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</si>
  <si>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</si>
  <si>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</si>
  <si>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</si>
  <si>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</si>
  <si>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</si>
  <si>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</si>
  <si>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</si>
  <si>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</si>
  <si>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</si>
  <si>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</si>
  <si>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</si>
  <si>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</si>
  <si>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</si>
  <si>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</si>
  <si>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</si>
  <si>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</si>
  <si>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</si>
  <si>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</si>
  <si>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</si>
  <si>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</si>
  <si>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</si>
  <si>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</si>
  <si>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</si>
  <si>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</si>
  <si>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</si>
  <si>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</si>
  <si>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</si>
  <si>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</si>
  <si>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</si>
  <si>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</si>
  <si>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</si>
  <si>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</si>
  <si>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</si>
  <si>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</si>
  <si>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</si>
  <si>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</si>
  <si>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</si>
  <si>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</si>
  <si>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</si>
  <si>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</si>
  <si>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</si>
  <si>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</si>
  <si>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</si>
  <si>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</si>
  <si>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</si>
  <si>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</si>
  <si>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</si>
  <si>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</si>
  <si>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</si>
  <si>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</si>
  <si>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</si>
  <si>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</si>
  <si>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</si>
  <si>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</si>
  <si>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</si>
  <si>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</si>
  <si>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</si>
  <si>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</si>
  <si>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</si>
  <si>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</si>
  <si>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</si>
  <si>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</si>
  <si>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</si>
  <si>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</si>
  <si>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</si>
  <si>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</si>
  <si>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</si>
  <si>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</si>
  <si>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</si>
  <si>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</si>
  <si>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</si>
  <si>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</si>
  <si>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</si>
  <si>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</si>
  <si>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</si>
  <si>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</si>
  <si>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</si>
  <si>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</si>
  <si>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</si>
  <si>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</si>
  <si>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</si>
  <si>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</si>
  <si>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</si>
  <si>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</si>
  <si>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</si>
  <si>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</si>
  <si>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</si>
  <si>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</si>
  <si>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</si>
  <si>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</si>
  <si>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</si>
  <si>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</si>
  <si>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</si>
  <si>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</si>
  <si>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</si>
  <si>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</si>
  <si>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</si>
  <si>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</si>
  <si>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</si>
  <si>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</si>
  <si>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</si>
  <si>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</si>
  <si>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</si>
  <si>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</si>
  <si>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</si>
  <si>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</si>
  <si>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</si>
  <si>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</si>
  <si>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</si>
  <si>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</si>
  <si>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</si>
  <si>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</si>
  <si>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</si>
  <si>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</si>
  <si>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</si>
  <si>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</si>
  <si>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</si>
  <si>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</si>
  <si>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</si>
  <si>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</si>
  <si>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</si>
  <si>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</si>
  <si>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</si>
  <si>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</si>
  <si>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</si>
  <si>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</si>
  <si>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</si>
  <si>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</si>
  <si>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</si>
  <si>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</si>
  <si>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</si>
  <si>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</si>
  <si>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</si>
  <si>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</si>
  <si>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</si>
  <si>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</si>
  <si>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</si>
  <si>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</si>
  <si>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</si>
  <si>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</si>
  <si>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</si>
  <si>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</si>
  <si>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</si>
  <si>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</si>
  <si>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</si>
  <si>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</si>
  <si>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</si>
  <si>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</si>
  <si>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</si>
  <si>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</si>
  <si>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</si>
  <si>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</si>
  <si>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</si>
  <si>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</si>
  <si>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</si>
  <si>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</si>
  <si>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</si>
  <si>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</si>
  <si>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</si>
  <si>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</si>
  <si>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</si>
  <si>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</si>
  <si>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</si>
  <si>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</si>
  <si>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</si>
  <si>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</si>
  <si>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</si>
  <si>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</si>
  <si>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</si>
  <si>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</si>
  <si>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</si>
  <si>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</si>
  <si>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</si>
  <si>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</si>
  <si>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</si>
  <si>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</si>
  <si>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</si>
  <si>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</si>
  <si>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</si>
  <si>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</si>
  <si>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</si>
  <si>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</si>
  <si>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</si>
  <si>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</si>
  <si>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</si>
  <si>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</si>
  <si>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</si>
  <si>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</si>
  <si>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</si>
  <si>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</si>
  <si>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</si>
  <si>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</si>
  <si>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</si>
  <si>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</si>
  <si>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</si>
  <si>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</si>
  <si>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</si>
  <si>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</si>
  <si>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</si>
  <si>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</si>
  <si>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</si>
  <si>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</si>
  <si>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</si>
  <si>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</si>
  <si>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</si>
  <si>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</si>
  <si>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</si>
  <si>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</si>
  <si>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</si>
  <si>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</si>
  <si>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</si>
  <si>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</si>
  <si>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</si>
  <si>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</si>
  <si>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</si>
  <si>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</si>
  <si>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</si>
  <si>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</si>
  <si>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</si>
  <si>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</si>
  <si>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</si>
  <si>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</si>
  <si>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</si>
  <si>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</si>
  <si>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</si>
  <si>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</si>
  <si>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</si>
  <si>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</si>
  <si>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</si>
  <si>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</si>
  <si>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</si>
  <si>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</si>
  <si>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</si>
  <si>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</si>
  <si>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</si>
  <si>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</si>
  <si>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</si>
  <si>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</si>
  <si>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</si>
  <si>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</si>
  <si>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</si>
  <si>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</si>
  <si>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</si>
  <si>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</si>
  <si>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</si>
  <si>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</si>
  <si>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</si>
  <si>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</si>
  <si>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</si>
  <si>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</si>
  <si>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</si>
  <si>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</si>
  <si>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</si>
  <si>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</si>
  <si>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</si>
  <si>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</si>
  <si>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</si>
  <si>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</si>
  <si>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</si>
  <si>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</si>
  <si>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</si>
  <si>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</si>
  <si>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</si>
  <si>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</si>
  <si>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</si>
  <si>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</si>
  <si>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</si>
  <si>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</si>
  <si>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</si>
  <si>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</si>
  <si>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</si>
  <si>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</si>
  <si>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</si>
  <si>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</si>
  <si>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</si>
  <si>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</si>
  <si>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</si>
  <si>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</si>
  <si>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</si>
  <si>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</si>
  <si>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</si>
  <si>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</si>
  <si>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</si>
  <si>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</si>
  <si>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</si>
  <si>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</si>
  <si>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</si>
  <si>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</si>
  <si>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</si>
  <si>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</si>
  <si>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</si>
  <si>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</si>
  <si>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</si>
  <si>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</si>
  <si>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</si>
  <si>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</si>
  <si>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</si>
  <si>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</si>
  <si>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</si>
  <si>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</si>
  <si>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</si>
  <si>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</si>
  <si>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</si>
  <si>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</si>
  <si>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</si>
  <si>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</si>
  <si>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</si>
  <si>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</si>
  <si>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</si>
  <si>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</si>
  <si>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</si>
  <si>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</si>
  <si>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</si>
  <si>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</si>
  <si>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</si>
  <si>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</si>
  <si>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</si>
  <si>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</si>
  <si>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</si>
  <si>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</si>
  <si>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</si>
  <si>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</si>
  <si>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</si>
  <si>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</si>
  <si>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</si>
  <si>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</si>
  <si>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</si>
  <si>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</si>
  <si>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</si>
  <si>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</si>
  <si>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</si>
  <si>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</si>
  <si>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</si>
  <si>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</si>
  <si>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</si>
  <si>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</si>
  <si>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</si>
  <si>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</si>
  <si>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</si>
  <si>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</si>
  <si>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</si>
  <si>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</si>
  <si>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</si>
  <si>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</si>
  <si>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</si>
  <si>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</si>
  <si>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</si>
  <si>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</si>
  <si>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</si>
  <si>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</si>
  <si>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</si>
  <si>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</si>
  <si>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</si>
  <si>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</si>
  <si>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</si>
  <si>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</si>
  <si>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</si>
  <si>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</si>
  <si>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</si>
  <si>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</si>
  <si>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</si>
  <si>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</si>
  <si>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</si>
  <si>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</si>
  <si>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</si>
  <si>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</si>
  <si>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</si>
  <si>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</si>
  <si>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</si>
  <si>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</si>
  <si>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</si>
  <si>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</si>
  <si>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</si>
  <si>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</si>
  <si>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</si>
  <si>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</si>
  <si>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</si>
  <si>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</si>
  <si>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</si>
  <si>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</si>
  <si>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</si>
  <si>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</si>
  <si>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</si>
  <si>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</si>
  <si>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</si>
  <si>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</si>
  <si>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</si>
  <si>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</si>
  <si>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</si>
  <si>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</si>
  <si>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</si>
  <si>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</si>
  <si>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</si>
  <si>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</si>
  <si>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</si>
  <si>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</si>
  <si>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</si>
  <si>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</si>
  <si>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</si>
  <si>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</si>
  <si>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</si>
  <si>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</si>
  <si>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</si>
  <si>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</si>
  <si>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</si>
  <si>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</si>
  <si>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</si>
  <si>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</si>
  <si>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</si>
  <si>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</si>
  <si>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</si>
  <si>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</si>
  <si>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</si>
  <si>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</si>
  <si>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</si>
  <si>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</si>
  <si>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</si>
  <si>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</si>
  <si>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</si>
  <si>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</si>
  <si>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</si>
  <si>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</si>
  <si>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</si>
  <si>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</si>
  <si>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</si>
  <si>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</si>
  <si>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</si>
  <si>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</si>
  <si>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</si>
  <si>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</si>
  <si>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</si>
  <si>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</si>
  <si>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</si>
  <si>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</si>
  <si>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</si>
  <si>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</si>
  <si>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</si>
  <si>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</si>
  <si>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</si>
  <si>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</si>
  <si>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</si>
  <si>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</si>
  <si>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</si>
  <si>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</si>
  <si>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</si>
  <si>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</si>
  <si>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</si>
  <si>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</si>
  <si>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</si>
  <si>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</si>
  <si>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</si>
  <si>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</si>
  <si>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</si>
  <si>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</si>
  <si>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</si>
  <si>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</si>
  <si>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</si>
  <si>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</si>
  <si>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</si>
  <si>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</si>
  <si>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</si>
  <si>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</si>
  <si>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</si>
  <si>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</si>
  <si>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</si>
  <si>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</si>
  <si>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</si>
  <si>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</si>
  <si>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</si>
  <si>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</si>
  <si>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</si>
  <si>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</si>
  <si>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</si>
  <si>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</si>
  <si>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</si>
  <si>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</si>
  <si>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</si>
  <si>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</si>
  <si>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</si>
  <si>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</si>
  <si>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</si>
  <si>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</si>
  <si>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</si>
  <si>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</si>
  <si>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</si>
  <si>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</si>
  <si>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</si>
  <si>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</si>
  <si>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</si>
  <si>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</si>
  <si>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</si>
  <si>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</si>
  <si>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</si>
  <si>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</si>
  <si>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</si>
  <si>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</si>
  <si>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</si>
  <si>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</si>
  <si>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</si>
  <si>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</si>
  <si>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</si>
  <si>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</si>
  <si>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</si>
  <si>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</si>
  <si>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</si>
  <si>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</si>
  <si>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</si>
  <si>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</si>
  <si>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</si>
  <si>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</si>
  <si>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</si>
  <si>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</si>
  <si>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</si>
  <si>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</si>
  <si>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</si>
  <si>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</si>
  <si>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</si>
  <si>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</si>
  <si>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</si>
  <si>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</si>
  <si>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</si>
  <si>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</si>
  <si>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</si>
  <si>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</si>
  <si>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</si>
  <si>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</si>
  <si>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</si>
  <si>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</si>
  <si>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</si>
  <si>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</si>
  <si>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</si>
  <si>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</si>
  <si>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</si>
  <si>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</si>
  <si>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</si>
  <si>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</si>
  <si>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</si>
  <si>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</si>
  <si>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</si>
  <si>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</si>
  <si>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</si>
  <si>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</si>
  <si>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</si>
  <si>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</si>
  <si>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</si>
  <si>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</si>
  <si>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</si>
  <si>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</si>
  <si>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</si>
  <si>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</si>
  <si>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</si>
  <si>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</si>
  <si>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</si>
  <si>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</si>
  <si>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</si>
  <si>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</si>
  <si>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</si>
  <si>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</si>
  <si>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</si>
  <si>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</si>
  <si>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</si>
  <si>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</si>
  <si>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</si>
  <si>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</si>
  <si>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</si>
  <si>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</si>
  <si>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</si>
  <si>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</si>
  <si>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</si>
  <si>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</si>
  <si>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</si>
  <si>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</si>
  <si>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</si>
  <si>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</si>
  <si>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</si>
  <si>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</si>
  <si>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</si>
  <si>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</si>
  <si>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</si>
  <si>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</si>
  <si>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</si>
  <si>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</si>
  <si>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</si>
  <si>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</si>
  <si>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</si>
  <si>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</si>
  <si>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</si>
  <si>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</si>
  <si>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</si>
  <si>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</si>
  <si>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</si>
  <si>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</si>
  <si>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</si>
  <si>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</si>
  <si>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</si>
  <si>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</si>
  <si>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</si>
  <si>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</si>
  <si>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</si>
  <si>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</si>
  <si>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</si>
  <si>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</si>
  <si>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</si>
  <si>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</si>
  <si>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</si>
  <si>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</si>
  <si>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</si>
  <si>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</si>
  <si>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</si>
  <si>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</si>
  <si>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</si>
  <si>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</si>
  <si>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</si>
  <si>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</si>
  <si>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</si>
  <si>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</si>
  <si>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</si>
  <si>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</si>
  <si>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</si>
  <si>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</si>
  <si>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</si>
  <si>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</si>
  <si>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</si>
  <si>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</si>
  <si>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</si>
  <si>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</si>
  <si>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</si>
  <si>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</si>
  <si>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</si>
  <si>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</si>
  <si>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</si>
  <si>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</si>
  <si>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</si>
  <si>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</si>
  <si>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</si>
  <si>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</si>
  <si>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</si>
  <si>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</si>
  <si>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</si>
  <si>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</si>
  <si>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</si>
  <si>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</si>
  <si>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</si>
  <si>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</si>
  <si>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</si>
  <si>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</si>
  <si>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</si>
  <si>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</si>
  <si>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</si>
  <si>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</si>
  <si>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</si>
  <si>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</si>
  <si>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</si>
  <si>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</si>
  <si>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</si>
  <si>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</si>
  <si>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</si>
  <si>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</si>
  <si>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</si>
  <si>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</si>
  <si>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</si>
  <si>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</si>
  <si>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</si>
  <si>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</si>
  <si>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</si>
  <si>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</si>
  <si>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</si>
  <si>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</si>
  <si>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</si>
  <si>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</si>
  <si>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</si>
  <si>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</si>
  <si>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</si>
  <si>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</si>
  <si>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</si>
  <si>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</si>
  <si>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</si>
  <si>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</si>
  <si>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</si>
  <si>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</si>
  <si>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</si>
  <si>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</si>
  <si>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</si>
  <si>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</si>
  <si>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</si>
  <si>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</si>
  <si>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</si>
  <si>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</si>
  <si>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</si>
  <si>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</si>
  <si>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</si>
  <si>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</si>
  <si>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</si>
  <si>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</si>
  <si>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</si>
  <si>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</si>
  <si>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</si>
  <si>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</si>
  <si>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</si>
  <si>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</si>
  <si>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</si>
  <si>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</si>
  <si>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</si>
  <si>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</si>
  <si>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</si>
  <si>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</si>
  <si>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</si>
  <si>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</si>
  <si>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</si>
  <si>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</si>
  <si>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</si>
  <si>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</si>
  <si>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</si>
  <si>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</si>
  <si>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</si>
  <si>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</si>
  <si>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</si>
  <si>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</si>
  <si>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</si>
  <si>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</si>
  <si>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</si>
  <si>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</si>
  <si>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</si>
  <si>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</si>
  <si>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</si>
  <si>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</si>
  <si>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</si>
  <si>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</si>
  <si>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</si>
  <si>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</si>
  <si>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</si>
  <si>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</si>
  <si>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</si>
  <si>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</si>
  <si>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</si>
  <si>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</si>
  <si>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</si>
  <si>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</si>
  <si>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</si>
  <si>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</si>
  <si>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</si>
  <si>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</si>
  <si>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</si>
  <si>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</si>
  <si>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</si>
  <si>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</si>
  <si>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</si>
  <si>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</si>
  <si>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</si>
  <si>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</si>
  <si>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</si>
  <si>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</si>
  <si>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</si>
  <si>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</si>
  <si>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</si>
  <si>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</si>
  <si>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</si>
  <si>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</si>
  <si>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</si>
  <si>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</si>
  <si>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</si>
  <si>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</si>
  <si>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</si>
  <si>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</si>
  <si>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</si>
  <si>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</si>
  <si>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</si>
  <si>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</si>
  <si>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</si>
  <si>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</si>
  <si>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</si>
  <si>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</si>
  <si>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</si>
  <si>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</si>
  <si>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</si>
  <si>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</si>
  <si>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</si>
  <si>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</si>
  <si>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</si>
  <si>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</si>
  <si>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</si>
  <si>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</si>
  <si>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</si>
  <si>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</si>
  <si>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</si>
  <si>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</si>
  <si>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</si>
  <si>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</si>
  <si>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</si>
  <si>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</si>
  <si>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</si>
  <si>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</si>
  <si>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</si>
  <si>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</si>
  <si>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</si>
  <si>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</si>
  <si>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</si>
  <si>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</si>
  <si>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</si>
  <si>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</si>
  <si>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</si>
  <si>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</si>
  <si>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</si>
  <si>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</si>
  <si>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</si>
  <si>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</si>
  <si>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</si>
  <si>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</si>
  <si>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</si>
  <si>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</si>
  <si>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</si>
  <si>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</si>
  <si>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</si>
  <si>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</si>
  <si>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</si>
  <si>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</si>
  <si>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</si>
  <si>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</si>
  <si>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</si>
  <si>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</si>
  <si>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</si>
  <si>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</si>
  <si>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</si>
  <si>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</si>
  <si>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</si>
  <si>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</si>
  <si>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</si>
  <si>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</si>
  <si>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</si>
  <si>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</si>
  <si>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</si>
  <si>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</si>
  <si>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</si>
  <si>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</si>
  <si>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</si>
  <si>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</si>
  <si>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</si>
  <si>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</si>
  <si>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</si>
  <si>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</si>
  <si>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</si>
  <si>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</si>
  <si>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</si>
  <si>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</si>
  <si>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</si>
  <si>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</si>
  <si>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</si>
  <si>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</si>
  <si>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</si>
  <si>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</si>
  <si>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</si>
  <si>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</si>
  <si>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</si>
  <si>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</si>
  <si>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</si>
  <si>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</si>
  <si>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</si>
  <si>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</si>
  <si>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</si>
  <si>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</si>
  <si>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</si>
  <si>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</si>
  <si>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</si>
  <si>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</si>
  <si>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</si>
  <si>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</si>
  <si>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</si>
  <si>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</si>
  <si>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</si>
  <si>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</si>
  <si>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</si>
  <si>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</si>
  <si>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</si>
  <si>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</si>
  <si>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</si>
  <si>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</si>
  <si>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</si>
  <si>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</si>
  <si>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</si>
  <si>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</si>
  <si>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</si>
  <si>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</si>
  <si>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</si>
  <si>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</si>
  <si>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</si>
  <si>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</si>
  <si>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</si>
  <si>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</si>
  <si>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</si>
  <si>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</si>
  <si>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</si>
  <si>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</si>
  <si>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</si>
  <si>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</si>
  <si>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</si>
  <si>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</si>
  <si>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</si>
  <si>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</si>
  <si>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</si>
  <si>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</si>
  <si>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</si>
  <si>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</si>
  <si>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</si>
  <si>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</si>
  <si>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</si>
  <si>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</si>
  <si>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</si>
  <si>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</si>
  <si>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</si>
  <si>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</si>
  <si>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</si>
  <si>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</si>
  <si>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</si>
  <si>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</si>
  <si>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</si>
  <si>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</si>
  <si>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</si>
  <si>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</si>
  <si>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</si>
  <si>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</si>
  <si>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</si>
  <si>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</si>
  <si>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</si>
  <si>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</si>
  <si>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</si>
  <si>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</si>
  <si>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</si>
  <si>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</si>
  <si>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</si>
  <si>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</si>
  <si>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</si>
  <si>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</si>
  <si>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</si>
  <si>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</si>
  <si>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</si>
  <si>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</si>
  <si>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</si>
  <si>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</si>
  <si>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</si>
  <si>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</si>
  <si>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</si>
  <si>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</si>
  <si>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</si>
  <si>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</si>
  <si>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</si>
  <si>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</si>
  <si>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</si>
  <si>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</si>
  <si>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</si>
  <si>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</si>
  <si>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</si>
  <si>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</si>
  <si>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</si>
  <si>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</si>
  <si>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</si>
  <si>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</si>
  <si>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</si>
  <si>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</si>
  <si>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</si>
  <si>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</si>
  <si>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</si>
  <si>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</si>
  <si>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</si>
  <si>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</si>
  <si>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</si>
  <si>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</si>
  <si>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</si>
  <si>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</si>
  <si>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</si>
  <si>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</si>
  <si>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</si>
  <si>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</si>
  <si>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</si>
  <si>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</si>
  <si>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</si>
  <si>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</si>
  <si>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</si>
  <si>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</si>
  <si>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</si>
  <si>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</si>
  <si>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</si>
  <si>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</si>
  <si>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</si>
  <si>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</si>
  <si>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</si>
  <si>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</si>
  <si>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</si>
  <si>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</si>
  <si>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</si>
  <si>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</si>
  <si>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</si>
  <si>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</si>
  <si>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</si>
  <si>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</si>
  <si>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</si>
  <si>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</si>
  <si>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</si>
  <si>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</si>
  <si>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</si>
  <si>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</si>
  <si>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</si>
  <si>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</si>
  <si>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</si>
  <si>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</si>
  <si>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</si>
  <si>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</si>
  <si>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</si>
  <si>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</si>
  <si>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</si>
  <si>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</si>
  <si>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</si>
  <si>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</si>
  <si>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</si>
  <si>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</si>
  <si>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</si>
  <si>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</si>
  <si>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</si>
  <si>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</si>
  <si>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</si>
  <si>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</si>
  <si>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</si>
  <si>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</si>
  <si>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</si>
  <si>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</si>
  <si>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</si>
  <si>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</si>
  <si>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</si>
  <si>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</si>
  <si>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</si>
  <si>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</si>
  <si>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</si>
  <si>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</si>
  <si>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</si>
  <si>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</si>
  <si>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</si>
  <si>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</si>
  <si>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</si>
  <si>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</si>
  <si>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</si>
  <si>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</si>
  <si>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</si>
  <si>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</si>
  <si>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</si>
  <si>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</si>
  <si>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</si>
  <si>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</si>
  <si>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</si>
  <si>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</si>
  <si>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</si>
  <si>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</si>
  <si>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</si>
  <si>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</si>
  <si>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</si>
  <si>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</si>
  <si>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</si>
  <si>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</si>
  <si>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</si>
  <si>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</si>
  <si>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</si>
  <si>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</si>
  <si>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</si>
  <si>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</si>
  <si>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</si>
  <si>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</si>
  <si>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</si>
  <si>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</si>
  <si>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</si>
  <si>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</si>
  <si>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</si>
  <si>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</si>
  <si>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</si>
  <si>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</si>
  <si>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</si>
  <si>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</si>
  <si>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</si>
  <si>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</si>
  <si>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</si>
  <si>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</si>
  <si>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</si>
  <si>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</si>
  <si>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</si>
  <si>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</si>
  <si>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</si>
  <si>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</si>
  <si>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</si>
  <si>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</si>
  <si>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</si>
  <si>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</si>
  <si>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</si>
  <si>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</si>
  <si>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</si>
  <si>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</si>
  <si>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</si>
  <si>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</si>
  <si>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</si>
  <si>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</si>
  <si>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</si>
  <si>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</si>
  <si>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</si>
  <si>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</si>
  <si>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</si>
  <si>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</si>
  <si>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</si>
  <si>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</si>
  <si>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</si>
  <si>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</si>
  <si>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</si>
  <si>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</si>
  <si>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</si>
  <si>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</si>
  <si>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</si>
  <si>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</si>
  <si>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</si>
  <si>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</si>
  <si>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</si>
  <si>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</si>
  <si>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</si>
  <si>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</si>
  <si>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</si>
  <si>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</si>
  <si>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</si>
  <si>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</si>
  <si>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</si>
  <si>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</si>
  <si>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</si>
  <si>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</si>
  <si>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</si>
  <si>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</si>
  <si>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</si>
  <si>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</si>
  <si>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</si>
  <si>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</si>
  <si>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</si>
  <si>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</si>
  <si>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</si>
  <si>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</si>
  <si>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</si>
  <si>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</si>
  <si>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</si>
  <si>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</si>
  <si>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</si>
  <si>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</si>
  <si>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</si>
  <si>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</si>
  <si>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</si>
  <si>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</si>
  <si>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</si>
  <si>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</si>
  <si>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</si>
  <si>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</si>
  <si>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</si>
  <si>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</si>
  <si>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</si>
  <si>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</si>
  <si>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</si>
  <si>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</si>
  <si>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</si>
  <si>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</si>
  <si>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</si>
  <si>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</si>
  <si>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</si>
  <si>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</si>
  <si>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</si>
  <si>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</si>
  <si>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</si>
  <si>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</si>
  <si>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</si>
  <si>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</si>
  <si>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</si>
  <si>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</si>
  <si>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</si>
  <si>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</si>
  <si>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</si>
  <si>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</si>
  <si>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</si>
  <si>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</si>
  <si>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</si>
  <si>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</si>
  <si>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</si>
  <si>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</si>
  <si>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</si>
  <si>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</si>
  <si>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</si>
  <si>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</si>
  <si>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</si>
  <si>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</si>
  <si>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</si>
  <si>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</si>
  <si>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</si>
  <si>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</si>
  <si>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</si>
  <si>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</si>
  <si>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</si>
  <si>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</si>
  <si>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</si>
  <si>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</si>
  <si>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</si>
  <si>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</si>
  <si>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</si>
  <si>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</si>
  <si>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</si>
  <si>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</si>
  <si>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</si>
  <si>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</si>
  <si>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</si>
  <si>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</si>
  <si>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</si>
  <si>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</si>
  <si>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</si>
  <si>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</si>
  <si>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</si>
  <si>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</si>
  <si>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</si>
  <si>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</si>
  <si>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</si>
  <si>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</si>
  <si>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</si>
  <si>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</si>
  <si>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</si>
  <si>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</si>
  <si>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</si>
  <si>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</si>
  <si>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</si>
  <si>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</si>
  <si>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</si>
  <si>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</si>
  <si>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</si>
  <si>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</si>
  <si>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</si>
  <si>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</si>
  <si>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</si>
  <si>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</si>
  <si>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</si>
  <si>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</si>
  <si>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</si>
  <si>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</si>
  <si>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</si>
  <si>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</si>
  <si>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</si>
  <si>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</si>
  <si>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</si>
  <si>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</si>
  <si>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</si>
  <si>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</si>
  <si>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</si>
  <si>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</si>
  <si>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</si>
  <si>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</si>
  <si>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</si>
  <si>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</si>
  <si>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</si>
  <si>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</si>
  <si>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</si>
  <si>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</si>
  <si>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</si>
  <si>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</si>
  <si>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</si>
  <si>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</si>
  <si>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</si>
  <si>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</si>
  <si>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</si>
  <si>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</si>
  <si>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</si>
  <si>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</si>
  <si>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</si>
  <si>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</si>
  <si>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</si>
  <si>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</si>
  <si>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</si>
  <si>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</si>
  <si>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</si>
  <si>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</si>
  <si>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</si>
  <si>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</si>
  <si>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</si>
  <si>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</si>
  <si>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</si>
  <si>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</si>
  <si>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</si>
  <si>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</si>
  <si>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</si>
  <si>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</si>
  <si>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</si>
  <si>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</si>
  <si>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</si>
  <si>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</si>
  <si>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</si>
  <si>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</si>
  <si>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</si>
  <si>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</si>
  <si>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</si>
  <si>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</si>
  <si>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</si>
  <si>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</si>
  <si>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</si>
  <si>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</si>
  <si>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</si>
  <si>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</si>
  <si>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</si>
  <si>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</si>
  <si>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</si>
  <si>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</si>
  <si>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</si>
  <si>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</si>
  <si>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</si>
  <si>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</si>
  <si>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</si>
  <si>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</si>
  <si>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</si>
  <si>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</si>
  <si>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</si>
  <si>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</si>
  <si>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</si>
  <si>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</si>
  <si>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</si>
  <si>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</si>
  <si>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</si>
  <si>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</si>
  <si>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</si>
  <si>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</si>
  <si>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</si>
  <si>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</si>
  <si>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</si>
  <si>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</si>
  <si>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</si>
  <si>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</si>
  <si>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</si>
  <si>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</si>
  <si>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</si>
  <si>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</si>
  <si>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</si>
  <si>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</si>
  <si>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</si>
  <si>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</si>
  <si>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</si>
  <si>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</si>
  <si>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</si>
  <si>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</si>
  <si>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</si>
  <si>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</si>
  <si>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</si>
  <si>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</si>
  <si>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</si>
  <si>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</si>
  <si>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</si>
  <si>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</si>
  <si>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</si>
  <si>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</si>
  <si>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</si>
  <si>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</si>
  <si>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</si>
  <si>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</si>
  <si>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</si>
  <si>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</si>
  <si>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</si>
  <si>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</si>
  <si>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</si>
  <si>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</si>
  <si>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</si>
  <si>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</si>
  <si>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</si>
  <si>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</si>
  <si>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</si>
  <si>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</si>
  <si>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</si>
  <si>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</si>
  <si>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</si>
  <si>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</si>
  <si>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</si>
  <si>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</si>
  <si>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</si>
  <si>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</si>
  <si>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</si>
  <si>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</si>
  <si>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</si>
  <si>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</si>
  <si>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</si>
  <si>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</si>
  <si>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</si>
  <si>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</si>
  <si>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</si>
  <si>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</si>
  <si>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</si>
  <si>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</si>
  <si>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</si>
  <si>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</si>
  <si>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</si>
  <si>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</si>
  <si>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</si>
  <si>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</si>
  <si>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</si>
  <si>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</si>
  <si>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</si>
  <si>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</si>
  <si>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</si>
  <si>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</si>
  <si>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</si>
  <si>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</si>
  <si>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</si>
  <si>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</si>
  <si>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</si>
  <si>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</si>
  <si>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</si>
  <si>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</si>
  <si>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</si>
  <si>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</si>
  <si>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</si>
  <si>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</si>
  <si>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</si>
  <si>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</si>
  <si>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</si>
  <si>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</si>
  <si>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</si>
  <si>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</si>
  <si>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</si>
  <si>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</si>
  <si>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</si>
  <si>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</si>
  <si>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</si>
  <si>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</si>
  <si>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</si>
  <si>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</si>
  <si>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</si>
  <si>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</si>
  <si>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</si>
  <si>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</si>
  <si>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</si>
  <si>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</si>
  <si>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</si>
  <si>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</si>
  <si>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</si>
  <si>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</si>
  <si>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</si>
  <si>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</si>
  <si>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</si>
  <si>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</si>
  <si>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</si>
  <si>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</si>
  <si>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</si>
  <si>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</si>
  <si>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</si>
  <si>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</si>
  <si>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</si>
  <si>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</si>
  <si>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</si>
  <si>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</si>
  <si>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</si>
  <si>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</si>
  <si>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</si>
  <si>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</si>
  <si>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</si>
  <si>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</si>
  <si>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</si>
  <si>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</si>
  <si>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</si>
  <si>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</si>
  <si>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</si>
  <si>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</si>
  <si>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</si>
  <si>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</si>
  <si>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</si>
  <si>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</si>
  <si>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</si>
  <si>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</si>
  <si>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</si>
  <si>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</si>
  <si>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</si>
  <si>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</si>
  <si>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</si>
  <si>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</si>
  <si>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</si>
  <si>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</si>
  <si>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</si>
  <si>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</si>
  <si>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</si>
  <si>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</si>
  <si>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</si>
  <si>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</si>
  <si>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</si>
  <si>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</si>
  <si>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</si>
  <si>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</si>
  <si>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</si>
  <si>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</si>
  <si>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</si>
  <si>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</si>
  <si>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</si>
  <si>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</si>
  <si>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</si>
  <si>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</si>
  <si>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</si>
  <si>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</si>
  <si>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</si>
  <si>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</si>
  <si>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</si>
  <si>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</si>
  <si>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</si>
  <si>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</si>
  <si>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</si>
  <si>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</si>
  <si>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</si>
  <si>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</si>
  <si>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</si>
  <si>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</si>
  <si>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</si>
  <si>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</si>
  <si>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</si>
  <si>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</si>
  <si>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</si>
  <si>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</si>
  <si>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</si>
  <si>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</si>
  <si>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</si>
  <si>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</si>
  <si>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</si>
  <si>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</si>
  <si>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</si>
  <si>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</si>
  <si>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</si>
  <si>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</si>
  <si>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</si>
  <si>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</si>
  <si>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</si>
  <si>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</si>
  <si>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</si>
  <si>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</si>
  <si>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</si>
  <si>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</si>
  <si>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</si>
  <si>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</si>
  <si>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</si>
  <si>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</si>
  <si>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</si>
  <si>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</si>
  <si>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</si>
  <si>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</si>
  <si>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</si>
  <si>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</si>
  <si>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</si>
  <si>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</si>
  <si>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</si>
  <si>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</si>
  <si>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</si>
  <si>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</si>
  <si>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</si>
  <si>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</si>
  <si>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</si>
  <si>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</si>
  <si>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</si>
  <si>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</si>
  <si>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</si>
  <si>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</si>
  <si>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</si>
  <si>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</si>
  <si>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</si>
  <si>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</si>
  <si>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</si>
  <si>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</si>
  <si>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</si>
  <si>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</si>
  <si>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</si>
  <si>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</si>
  <si>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</si>
  <si>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</si>
  <si>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</si>
  <si>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</si>
  <si>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</si>
  <si>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</si>
  <si>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</si>
  <si>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</si>
  <si>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</si>
  <si>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</si>
  <si>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</si>
  <si>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</si>
  <si>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</si>
  <si>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</si>
  <si>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</si>
  <si>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</si>
  <si>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</si>
  <si>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</si>
  <si>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</si>
  <si>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</si>
  <si>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</si>
  <si>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</si>
  <si>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</si>
  <si>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</si>
  <si>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</si>
  <si>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</si>
  <si>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</si>
  <si>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</si>
  <si>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</si>
  <si>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</si>
  <si>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</si>
  <si>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</si>
  <si>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</si>
  <si>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</si>
  <si>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</si>
  <si>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</si>
  <si>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</si>
  <si>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</si>
  <si>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</si>
  <si>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</si>
  <si>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</si>
  <si>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</si>
  <si>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</si>
  <si>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</si>
  <si>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</si>
  <si>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</si>
  <si>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</si>
  <si>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</si>
  <si>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</si>
  <si>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</si>
  <si>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</si>
  <si>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</si>
  <si>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</si>
  <si>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</si>
  <si>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</si>
  <si>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</si>
  <si>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</si>
  <si>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</si>
  <si>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</si>
  <si>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</si>
  <si>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</si>
  <si>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</si>
  <si>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</si>
  <si>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</si>
  <si>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</si>
  <si>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</si>
  <si>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</si>
  <si>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</si>
  <si>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</si>
  <si>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</si>
  <si>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</si>
  <si>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</si>
  <si>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</si>
  <si>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</si>
  <si>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</si>
  <si>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</si>
  <si>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</si>
  <si>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</si>
  <si>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</si>
  <si>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</si>
  <si>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</si>
  <si>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</si>
  <si>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</si>
  <si>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</si>
  <si>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</si>
  <si>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</si>
  <si>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</si>
  <si>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</si>
  <si>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</si>
  <si>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</si>
  <si>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</si>
  <si>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</si>
  <si>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</si>
  <si>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</si>
  <si>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</si>
  <si>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</si>
  <si>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</si>
  <si>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</si>
  <si>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</si>
  <si>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</si>
  <si>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</si>
  <si>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</si>
  <si>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</si>
  <si>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</si>
  <si>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</si>
  <si>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</si>
  <si>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</si>
  <si>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</si>
  <si>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</si>
  <si>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</si>
  <si>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</si>
  <si>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</si>
  <si>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</si>
  <si>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</si>
  <si>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</si>
  <si>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</si>
  <si>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</si>
  <si>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</si>
  <si>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</si>
  <si>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</si>
  <si>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</si>
  <si>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</si>
  <si>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</si>
  <si>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</si>
  <si>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</si>
  <si>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</si>
  <si>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</si>
  <si>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</si>
  <si>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</si>
  <si>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</si>
  <si>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</si>
  <si>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</si>
  <si>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</si>
  <si>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</si>
  <si>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</si>
  <si>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</si>
  <si>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</si>
  <si>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</si>
  <si>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</si>
  <si>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</si>
  <si>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</si>
  <si>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</si>
  <si>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</si>
  <si>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</si>
  <si>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</si>
  <si>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</si>
  <si>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</si>
  <si>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</si>
  <si>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</si>
  <si>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</si>
  <si>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</si>
  <si>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</si>
  <si>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</si>
  <si>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</si>
  <si>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</si>
  <si>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</si>
  <si>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</si>
  <si>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</si>
  <si>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</si>
  <si>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</si>
  <si>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</si>
  <si>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</si>
  <si>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</si>
  <si>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</si>
  <si>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</si>
  <si>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</si>
  <si>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</si>
  <si>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</si>
  <si>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</si>
  <si>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</si>
  <si>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</si>
  <si>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</si>
  <si>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</si>
  <si>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</si>
  <si>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</si>
  <si>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</si>
  <si>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</si>
  <si>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</si>
  <si>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</si>
  <si>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</si>
  <si>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</si>
  <si>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</si>
  <si>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</si>
  <si>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</si>
  <si>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</si>
  <si>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</si>
  <si>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</si>
  <si>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</si>
  <si>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</si>
  <si>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</si>
  <si>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</si>
  <si>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</si>
  <si>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</si>
  <si>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</si>
  <si>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</si>
  <si>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</si>
  <si>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</si>
  <si>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</si>
  <si>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</si>
  <si>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</si>
  <si>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</si>
  <si>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</si>
  <si>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</si>
  <si>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</si>
  <si>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</si>
  <si>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</si>
  <si>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</si>
  <si>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</si>
  <si>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</si>
  <si>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</si>
  <si>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</si>
  <si>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</si>
  <si>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</si>
  <si>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</si>
  <si>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</si>
  <si>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</si>
  <si>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</si>
  <si>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</si>
  <si>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</si>
  <si>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</si>
  <si>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</si>
  <si>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</si>
  <si>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</si>
  <si>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</si>
  <si>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</si>
  <si>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</si>
  <si>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</si>
  <si>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</si>
  <si>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</si>
  <si>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</si>
  <si>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</si>
  <si>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</si>
  <si>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</si>
  <si>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</si>
  <si>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</si>
  <si>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</si>
  <si>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</si>
  <si>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</si>
  <si>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</si>
  <si>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</si>
  <si>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</si>
  <si>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</si>
  <si>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</si>
  <si>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</si>
  <si>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</si>
  <si>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</si>
  <si>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</si>
  <si>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</si>
  <si>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</si>
  <si>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</si>
  <si>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</si>
  <si>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</si>
  <si>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</si>
  <si>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</si>
  <si>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</si>
  <si>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</si>
  <si>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</si>
  <si>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</si>
  <si>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</si>
  <si>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</si>
  <si>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</si>
  <si>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</si>
  <si>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</si>
  <si>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</si>
  <si>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</si>
  <si>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</si>
  <si>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</si>
  <si>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</si>
  <si>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</si>
  <si>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</si>
  <si>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</si>
  <si>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</si>
  <si>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</si>
  <si>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</si>
  <si>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</si>
  <si>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</si>
  <si>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</si>
  <si>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</si>
  <si>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</si>
  <si>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</si>
  <si>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</si>
  <si>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</si>
  <si>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</si>
  <si>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</si>
  <si>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</si>
  <si>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</si>
  <si>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</si>
  <si>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</si>
  <si>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</si>
  <si>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</si>
  <si>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</si>
  <si>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</si>
  <si>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</si>
  <si>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</si>
  <si>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</si>
  <si>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</si>
  <si>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</si>
  <si>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</si>
  <si>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</si>
  <si>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</si>
  <si>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</si>
  <si>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</si>
  <si>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</si>
  <si>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</si>
  <si>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</si>
  <si>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</si>
  <si>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</si>
  <si>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</si>
  <si>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</si>
  <si>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</si>
  <si>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</si>
  <si>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</si>
  <si>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</si>
  <si>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</si>
  <si>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</si>
  <si>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</si>
  <si>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</si>
  <si>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</si>
  <si>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</si>
  <si>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</si>
  <si>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</si>
  <si>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</si>
  <si>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</si>
  <si>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</si>
  <si>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</si>
  <si>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</si>
  <si>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</si>
  <si>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</si>
  <si>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</si>
  <si>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</si>
  <si>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</si>
  <si>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</si>
  <si>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</si>
  <si>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</si>
  <si>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</si>
  <si>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</si>
  <si>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</si>
  <si>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</si>
  <si>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</si>
  <si>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</si>
  <si>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</si>
  <si>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</si>
  <si>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</si>
  <si>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</si>
  <si>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</si>
  <si>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</si>
  <si>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</si>
  <si>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</si>
  <si>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</si>
  <si>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</si>
  <si>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</si>
  <si>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</si>
  <si>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</si>
  <si>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</si>
  <si>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</si>
  <si>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</si>
  <si>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</si>
  <si>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</si>
  <si>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</si>
  <si>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</si>
  <si>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</si>
  <si>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</si>
  <si>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</si>
  <si>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</si>
  <si>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</si>
  <si>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</si>
  <si>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</si>
  <si>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</si>
  <si>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</si>
  <si>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</si>
  <si>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</si>
  <si>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</si>
  <si>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</si>
  <si>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</si>
  <si>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</si>
  <si>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</si>
  <si>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</si>
  <si>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</si>
  <si>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</si>
  <si>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</si>
  <si>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</si>
  <si>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</si>
  <si>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</si>
  <si>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</si>
  <si>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</si>
  <si>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</si>
  <si>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</si>
  <si>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</si>
  <si>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</si>
  <si>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</si>
  <si>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</si>
  <si>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</si>
  <si>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</si>
  <si>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</si>
  <si>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</si>
  <si>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</si>
  <si>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</si>
  <si>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</si>
  <si>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</si>
  <si>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</si>
  <si>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</si>
  <si>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</si>
  <si>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</si>
  <si>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</si>
  <si>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</si>
  <si>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</si>
  <si>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</si>
  <si>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</si>
  <si>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</si>
  <si>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</si>
  <si>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</si>
  <si>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</si>
  <si>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</si>
  <si>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</si>
  <si>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</si>
  <si>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</si>
  <si>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</si>
  <si>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</si>
  <si>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</si>
  <si>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</si>
  <si>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</si>
  <si>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</si>
  <si>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</si>
  <si>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</si>
  <si>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</si>
  <si>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</si>
  <si>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</si>
  <si>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</si>
  <si>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</si>
  <si>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</si>
  <si>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</si>
  <si>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</si>
  <si>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</si>
  <si>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</si>
  <si>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</si>
  <si>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</si>
  <si>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</si>
  <si>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</si>
  <si>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</si>
  <si>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</si>
  <si>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</si>
  <si>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</si>
  <si>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</si>
  <si>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</si>
  <si>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</si>
  <si>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</si>
  <si>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</si>
  <si>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</si>
  <si>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</si>
  <si>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</si>
  <si>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</si>
  <si>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</si>
  <si>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</si>
  <si>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</si>
  <si>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</si>
  <si>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</si>
  <si>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</si>
  <si>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</si>
  <si>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</si>
  <si>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</si>
  <si>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</si>
  <si>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</si>
  <si>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</si>
  <si>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</si>
  <si>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</si>
  <si>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</si>
  <si>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</si>
  <si>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</si>
  <si>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</si>
  <si>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</si>
  <si>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</si>
  <si>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</si>
  <si>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</si>
  <si>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</si>
  <si>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</si>
  <si>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</si>
  <si>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</si>
  <si>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</si>
  <si>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</si>
  <si>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</si>
  <si>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</si>
  <si>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</si>
  <si>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</si>
  <si>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</si>
  <si>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</si>
  <si>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</si>
  <si>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</si>
  <si>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</si>
  <si>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</si>
  <si>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</si>
  <si>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</si>
  <si>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</si>
  <si>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</si>
  <si>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</si>
  <si>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</si>
  <si>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</si>
  <si>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</si>
  <si>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</si>
  <si>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</si>
  <si>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</si>
  <si>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</si>
  <si>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</si>
  <si>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</si>
  <si>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</si>
  <si>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</si>
  <si>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</si>
  <si>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</si>
  <si>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</si>
  <si>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</si>
  <si>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</si>
  <si>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</si>
  <si>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</si>
  <si>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</si>
  <si>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</si>
  <si>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</si>
  <si>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</si>
  <si>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</si>
  <si>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</si>
  <si>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</si>
  <si>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</si>
  <si>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</si>
  <si>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</si>
  <si>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</si>
  <si>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</si>
  <si>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</si>
  <si>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</si>
  <si>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</si>
  <si>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</si>
  <si>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</si>
  <si>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</si>
  <si>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</si>
  <si>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</si>
  <si>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</si>
  <si>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</si>
  <si>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</si>
  <si>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</si>
  <si>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</si>
  <si>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</si>
  <si>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</si>
  <si>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</si>
  <si>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</si>
  <si>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</si>
  <si>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</si>
  <si>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</si>
  <si>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</si>
  <si>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</si>
  <si>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</si>
  <si>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</si>
  <si>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</si>
  <si>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</si>
  <si>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</si>
  <si>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</si>
  <si>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</si>
  <si>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</si>
  <si>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</si>
  <si>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</si>
  <si>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</si>
  <si>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</si>
  <si>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</si>
  <si>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</si>
  <si>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</si>
  <si>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</si>
  <si>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</si>
  <si>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</si>
  <si>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</si>
  <si>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</si>
  <si>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</si>
  <si>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</si>
  <si>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</si>
  <si>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</si>
  <si>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</si>
  <si>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</si>
  <si>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</si>
  <si>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</si>
  <si>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</si>
  <si>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</si>
  <si>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</si>
  <si>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</si>
  <si>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</si>
  <si>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</si>
  <si>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</si>
  <si>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</si>
  <si>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</si>
  <si>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</si>
  <si>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</si>
  <si>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</si>
  <si>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</si>
  <si>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</si>
  <si>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</si>
  <si>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</si>
  <si>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</si>
  <si>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</si>
  <si>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</si>
  <si>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</si>
  <si>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</si>
  <si>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</si>
  <si>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</si>
  <si>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</si>
  <si>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</si>
  <si>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</si>
  <si>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</si>
  <si>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</si>
  <si>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</si>
  <si>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</si>
  <si>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</si>
  <si>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</si>
  <si>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</si>
  <si>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</si>
  <si>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</si>
  <si>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</si>
  <si>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</si>
  <si>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</si>
  <si>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</si>
  <si>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</si>
  <si>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</si>
  <si>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</si>
  <si>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</si>
  <si>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</si>
  <si>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</si>
  <si>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</si>
  <si>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</si>
  <si>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</si>
  <si>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</si>
  <si>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</si>
  <si>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</si>
  <si>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</si>
  <si>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</si>
  <si>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</si>
  <si>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</si>
  <si>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</si>
  <si>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</si>
  <si>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</si>
  <si>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</si>
  <si>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</si>
  <si>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</si>
  <si>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</si>
  <si>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</si>
  <si>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</si>
  <si>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</si>
  <si>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</si>
  <si>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</si>
  <si>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</si>
  <si>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</si>
  <si>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</si>
  <si>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</si>
  <si>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</si>
  <si>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</si>
  <si>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</si>
  <si>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</si>
  <si>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</si>
  <si>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</si>
  <si>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</si>
  <si>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</si>
  <si>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</si>
  <si>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</si>
  <si>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</si>
  <si>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</si>
  <si>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</si>
  <si>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</si>
  <si>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</si>
  <si>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</si>
  <si>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</si>
  <si>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</si>
  <si>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</si>
  <si>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</si>
  <si>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</si>
  <si>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</si>
  <si>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</si>
  <si>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</si>
  <si>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</si>
  <si>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</si>
  <si>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</si>
  <si>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</si>
  <si>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</si>
  <si>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</si>
  <si>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</si>
  <si>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</si>
  <si>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</si>
  <si>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</si>
  <si>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</si>
  <si>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</si>
  <si>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</si>
  <si>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</si>
  <si>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</si>
  <si>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</si>
  <si>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</si>
  <si>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</si>
  <si>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</si>
  <si>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</si>
  <si>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</si>
  <si>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</si>
  <si>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</si>
  <si>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</si>
  <si>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</si>
  <si>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</si>
  <si>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</si>
  <si>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</si>
  <si>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</si>
  <si>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</si>
  <si>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</si>
  <si>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</si>
  <si>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</si>
  <si>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</si>
  <si>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</si>
  <si>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</si>
  <si>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</si>
  <si>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</si>
  <si>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</si>
  <si>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</si>
  <si>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</si>
  <si>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</si>
  <si>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</si>
  <si>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</si>
  <si>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</si>
  <si>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</si>
  <si>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</si>
  <si>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</si>
  <si>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</si>
  <si>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</si>
  <si>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</si>
  <si>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</si>
  <si>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</si>
  <si>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</si>
  <si>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</si>
  <si>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</si>
  <si>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</si>
  <si>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</si>
  <si>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</si>
  <si>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</si>
  <si>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</si>
  <si>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</si>
  <si>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</si>
  <si>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</si>
  <si>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</si>
  <si>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</si>
  <si>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</si>
  <si>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</si>
  <si>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</si>
  <si>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</si>
  <si>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</si>
  <si>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</si>
  <si>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</si>
  <si>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</si>
  <si>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</si>
  <si>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</si>
  <si>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</si>
  <si>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</si>
  <si>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</si>
  <si>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</si>
  <si>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</si>
  <si>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</si>
  <si>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</si>
  <si>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</si>
  <si>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</si>
  <si>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</si>
  <si>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</si>
  <si>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</si>
  <si>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</si>
  <si>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</si>
  <si>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</si>
  <si>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</si>
  <si>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</si>
  <si>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</si>
  <si>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</si>
  <si>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</si>
  <si>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</si>
  <si>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</si>
  <si>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</si>
  <si>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</si>
  <si>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</si>
  <si>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</si>
  <si>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</si>
  <si>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</si>
  <si>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</si>
  <si>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</si>
  <si>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</si>
  <si>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</si>
  <si>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</si>
  <si>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</si>
  <si>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</si>
  <si>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</si>
  <si>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</si>
  <si>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</si>
  <si>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</si>
  <si>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</si>
  <si>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</si>
  <si>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</si>
  <si>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</si>
  <si>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</si>
  <si>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</si>
  <si>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</si>
  <si>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</si>
  <si>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</si>
  <si>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</si>
  <si>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</si>
  <si>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</si>
  <si>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</si>
  <si>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</si>
  <si>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</si>
  <si>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</si>
  <si>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</si>
  <si>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</si>
  <si>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</si>
  <si>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</si>
  <si>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</si>
  <si>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</si>
  <si>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</si>
  <si>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</si>
  <si>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</si>
  <si>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</si>
  <si>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</si>
  <si>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</si>
  <si>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</si>
  <si>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</si>
  <si>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</si>
  <si>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</si>
  <si>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</si>
  <si>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</si>
  <si>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</si>
  <si>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</si>
  <si>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</si>
  <si>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</si>
  <si>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</si>
  <si>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</si>
  <si>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</si>
  <si>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</si>
  <si>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</si>
  <si>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</si>
  <si>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</si>
  <si>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</si>
  <si>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</si>
  <si>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</si>
  <si>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</si>
  <si>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</si>
  <si>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</si>
  <si>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</si>
  <si>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</si>
  <si>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</si>
  <si>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</si>
  <si>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</si>
  <si>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</si>
  <si>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</si>
  <si>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</si>
  <si>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</si>
  <si>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</si>
  <si>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</si>
  <si>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</si>
  <si>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</si>
  <si>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</si>
  <si>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</si>
  <si>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</si>
  <si>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</si>
  <si>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</si>
  <si>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</si>
  <si>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</si>
  <si>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</si>
  <si>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</si>
  <si>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</si>
  <si>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</si>
  <si>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</si>
  <si>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</si>
  <si>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</si>
  <si>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</si>
  <si>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</si>
  <si>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</si>
  <si>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</si>
  <si>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</si>
  <si>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</si>
  <si>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</si>
  <si>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</si>
  <si>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</si>
  <si>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</si>
  <si>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</si>
  <si>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</si>
  <si>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</si>
  <si>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</si>
  <si>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</si>
  <si>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</si>
  <si>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</si>
  <si>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</si>
  <si>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</si>
  <si>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</si>
  <si>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</si>
  <si>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</si>
  <si>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</si>
  <si>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</si>
  <si>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</si>
  <si>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</si>
  <si>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</si>
  <si>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</si>
  <si>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</si>
  <si>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</si>
  <si>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</si>
  <si>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</si>
  <si>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</si>
  <si>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</si>
  <si>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</si>
  <si>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</si>
  <si>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</si>
  <si>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</si>
  <si>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</si>
  <si>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</si>
  <si>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</si>
  <si>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</si>
  <si>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</si>
  <si>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</si>
  <si>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</si>
  <si>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</si>
  <si>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</si>
  <si>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</si>
  <si>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</si>
  <si>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</si>
  <si>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</si>
  <si>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</si>
  <si>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</si>
  <si>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</si>
  <si>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</si>
  <si>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</si>
  <si>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</si>
  <si>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</si>
  <si>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</si>
  <si>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</si>
  <si>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</si>
  <si>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</si>
  <si>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</si>
  <si>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</si>
  <si>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</si>
  <si>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</si>
  <si>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</si>
  <si>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</si>
  <si>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</si>
  <si>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</si>
  <si>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</si>
  <si>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</si>
  <si>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</si>
  <si>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</si>
  <si>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</si>
  <si>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</si>
  <si>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</si>
  <si>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</si>
  <si>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</si>
  <si>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</si>
  <si>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</si>
  <si>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</si>
  <si>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</si>
  <si>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</si>
  <si>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</si>
  <si>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</si>
  <si>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</si>
  <si>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</si>
  <si>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</si>
  <si>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</si>
  <si>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</si>
  <si>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</si>
  <si>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</si>
  <si>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</si>
  <si>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</si>
  <si>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</si>
  <si>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</si>
  <si>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</si>
  <si>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</si>
  <si>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</si>
  <si>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</si>
  <si>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</si>
  <si>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</si>
  <si>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</si>
  <si>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</si>
  <si>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</si>
  <si>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</si>
  <si>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</si>
  <si>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</si>
  <si>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</si>
  <si>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</si>
  <si>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</si>
  <si>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</si>
  <si>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</si>
  <si>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</si>
  <si>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</si>
  <si>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</si>
  <si>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</si>
  <si>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</si>
  <si>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</si>
  <si>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</si>
  <si>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</si>
  <si>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</si>
  <si>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</si>
  <si>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</si>
  <si>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</si>
  <si>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</si>
  <si>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</si>
  <si>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</si>
  <si>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</si>
  <si>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</si>
  <si>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</si>
  <si>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</si>
  <si>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</si>
  <si>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</si>
  <si>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</si>
  <si>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</si>
  <si>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</si>
  <si>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</si>
  <si>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</si>
  <si>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</si>
  <si>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</si>
  <si>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</si>
  <si>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</si>
  <si>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</si>
  <si>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</si>
  <si>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</si>
  <si>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</si>
  <si>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</si>
  <si>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</si>
  <si>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</si>
  <si>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</si>
  <si>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</si>
  <si>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</si>
  <si>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</si>
  <si>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</si>
  <si>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</si>
  <si>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</si>
  <si>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</si>
  <si>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</si>
  <si>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</si>
  <si>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</si>
  <si>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</si>
  <si>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</si>
  <si>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</si>
  <si>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</si>
  <si>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</si>
  <si>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</si>
  <si>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</si>
  <si>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</si>
  <si>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</si>
  <si>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</si>
  <si>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</si>
  <si>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</si>
  <si>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</si>
  <si>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</si>
  <si>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</si>
  <si>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</si>
  <si>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</si>
  <si>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</si>
  <si>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</si>
  <si>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</si>
  <si>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</si>
  <si>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</si>
  <si>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</si>
  <si>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</si>
  <si>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</si>
  <si>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</si>
  <si>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</si>
  <si>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</si>
  <si>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</si>
  <si>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</si>
  <si>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</si>
  <si>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</si>
  <si>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</si>
  <si>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</si>
  <si>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</si>
  <si>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</si>
  <si>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</si>
  <si>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</si>
  <si>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</si>
  <si>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</si>
  <si>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</si>
  <si>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</si>
  <si>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</si>
  <si>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</si>
  <si>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</si>
  <si>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</si>
  <si>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</si>
  <si>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</si>
  <si>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</si>
  <si>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</si>
  <si>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</si>
  <si>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</si>
  <si>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</si>
  <si>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</si>
  <si>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</si>
  <si>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</si>
  <si>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</si>
  <si>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</si>
  <si>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</si>
  <si>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</si>
  <si>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</si>
  <si>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</si>
  <si>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</si>
  <si>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</si>
  <si>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</si>
  <si>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</si>
  <si>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</si>
  <si>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</si>
  <si>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</si>
  <si>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</si>
  <si>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</si>
  <si>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</si>
  <si>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</si>
  <si>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</si>
  <si>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</si>
  <si>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</si>
  <si>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</si>
  <si>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</si>
  <si>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</si>
  <si>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</si>
  <si>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</si>
  <si>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</si>
  <si>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</si>
  <si>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</si>
  <si>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</si>
  <si>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</si>
  <si>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</si>
  <si>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</si>
  <si>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</si>
  <si>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</si>
  <si>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</si>
  <si>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</si>
  <si>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</si>
  <si>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</si>
  <si>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</si>
  <si>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</si>
  <si>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</si>
  <si>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</si>
  <si>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</si>
  <si>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</si>
  <si>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</si>
  <si>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</si>
  <si>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</si>
  <si>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</si>
  <si>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</si>
  <si>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</si>
  <si>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</si>
  <si>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</si>
  <si>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</si>
  <si>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</si>
  <si>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</si>
  <si>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</si>
  <si>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</si>
  <si>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</si>
  <si>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</si>
  <si>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</si>
  <si>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</si>
  <si>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</si>
  <si>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</si>
  <si>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</si>
  <si>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</si>
  <si>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</si>
  <si>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</si>
  <si>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</si>
  <si>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</si>
  <si>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</si>
  <si>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</si>
  <si>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</si>
  <si>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</si>
  <si>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</si>
  <si>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</si>
  <si>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</si>
  <si>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</si>
  <si>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</si>
  <si>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</si>
  <si>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</si>
  <si>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</si>
  <si>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</si>
  <si>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</si>
  <si>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</si>
  <si>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</si>
  <si>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</si>
  <si>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</si>
  <si>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</si>
  <si>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</si>
  <si>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</si>
  <si>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</si>
  <si>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</si>
  <si>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</si>
  <si>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</si>
  <si>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</si>
  <si>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</si>
  <si>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</si>
  <si>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</si>
  <si>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</si>
  <si>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</si>
  <si>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</si>
  <si>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</si>
  <si>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</si>
  <si>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</si>
  <si>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</si>
  <si>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</si>
  <si>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</si>
  <si>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</si>
  <si>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</si>
  <si>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</si>
  <si>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</si>
  <si>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</si>
  <si>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</si>
  <si>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</si>
  <si>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</si>
  <si>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</si>
  <si>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</si>
  <si>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</si>
  <si>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</si>
  <si>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</si>
  <si>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</si>
  <si>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</si>
  <si>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</si>
  <si>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</si>
  <si>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</si>
  <si>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</si>
  <si>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</si>
  <si>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</si>
  <si>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</si>
  <si>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</si>
  <si>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</si>
  <si>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</si>
  <si>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</si>
  <si>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</si>
  <si>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</si>
  <si>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</si>
  <si>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</si>
  <si>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</si>
  <si>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</si>
  <si>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</si>
  <si>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</si>
  <si>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</si>
  <si>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</si>
  <si>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</si>
  <si>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</si>
  <si>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</si>
  <si>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</si>
  <si>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</si>
  <si>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</si>
  <si>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</si>
  <si>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</si>
  <si>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</si>
  <si>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</si>
  <si>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</si>
  <si>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</si>
  <si>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</si>
  <si>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</si>
  <si>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</si>
  <si>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</si>
  <si>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</si>
  <si>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</si>
  <si>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</si>
  <si>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</si>
  <si>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</si>
  <si>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</si>
  <si>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</si>
  <si>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</si>
  <si>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</si>
  <si>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</si>
  <si>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</si>
  <si>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</si>
  <si>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</si>
  <si>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</si>
  <si>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</si>
  <si>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</si>
  <si>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</si>
  <si>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</si>
  <si>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</si>
  <si>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</si>
  <si>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</si>
  <si>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</si>
  <si>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</si>
  <si>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</si>
  <si>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</si>
  <si>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</si>
  <si>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</si>
  <si>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</si>
  <si>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</si>
  <si>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</si>
  <si>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</si>
  <si>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</si>
  <si>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</si>
  <si>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</si>
  <si>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</si>
  <si>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</si>
  <si>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</si>
  <si>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</si>
  <si>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</si>
  <si>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</si>
  <si>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</si>
  <si>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</si>
  <si>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</si>
  <si>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</si>
  <si>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</si>
  <si>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</si>
  <si>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</si>
  <si>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</si>
  <si>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</si>
  <si>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</si>
  <si>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</si>
  <si>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</si>
  <si>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</si>
  <si>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</si>
  <si>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</si>
  <si>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</si>
  <si>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</si>
  <si>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</si>
  <si>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</si>
  <si>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</si>
  <si>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</si>
  <si>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</si>
  <si>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</si>
  <si>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</si>
  <si>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</si>
  <si>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</si>
  <si>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</si>
  <si>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</si>
  <si>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</si>
  <si>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</si>
  <si>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</si>
  <si>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</si>
  <si>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</si>
  <si>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</si>
  <si>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</si>
  <si>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</si>
  <si>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</si>
  <si>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</si>
  <si>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</si>
  <si>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</si>
  <si>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</si>
  <si>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</si>
  <si>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</si>
  <si>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</si>
  <si>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</si>
  <si>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</si>
  <si>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</si>
  <si>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</si>
  <si>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</si>
  <si>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</si>
  <si>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</si>
  <si>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</si>
  <si>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</si>
  <si>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</si>
  <si>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</si>
  <si>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</si>
  <si>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</si>
  <si>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</si>
  <si>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</si>
  <si>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</si>
  <si>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</si>
  <si>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</si>
  <si>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</si>
  <si>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</si>
  <si>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</si>
  <si>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</si>
  <si>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</si>
  <si>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</si>
  <si>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</si>
  <si>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</si>
  <si>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</si>
  <si>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</si>
  <si>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</si>
  <si>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</si>
  <si>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</si>
  <si>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</si>
  <si>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</si>
  <si>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</si>
  <si>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</si>
  <si>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</si>
  <si>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</si>
  <si>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</si>
  <si>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</si>
  <si>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</si>
  <si>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</si>
  <si>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</si>
  <si>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</si>
  <si>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</si>
  <si>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</si>
  <si>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</si>
  <si>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</si>
  <si>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</si>
  <si>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</si>
  <si>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</si>
  <si>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</si>
  <si>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</si>
  <si>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</si>
  <si>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</si>
  <si>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</si>
  <si>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</si>
  <si>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</si>
  <si>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</si>
  <si>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</si>
  <si>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</si>
  <si>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</si>
  <si>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</si>
  <si>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</si>
  <si>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</si>
  <si>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</si>
  <si>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</si>
  <si>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</si>
  <si>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</si>
  <si>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</si>
  <si>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</si>
  <si>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</si>
  <si>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</si>
  <si>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</si>
  <si>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</si>
  <si>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</si>
  <si>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</si>
  <si>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</si>
  <si>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</si>
  <si>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</si>
  <si>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</si>
  <si>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</si>
  <si>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</si>
  <si>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</si>
  <si>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</si>
  <si>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</si>
  <si>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</si>
  <si>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</si>
  <si>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</si>
  <si>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</si>
  <si>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</si>
  <si>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</si>
  <si>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</si>
  <si>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</si>
  <si>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</si>
  <si>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</si>
  <si>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</si>
  <si>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</si>
  <si>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</si>
  <si>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</si>
  <si>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</si>
  <si>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</si>
  <si>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</si>
  <si>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</si>
  <si>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</si>
  <si>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</si>
  <si>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</si>
  <si>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</si>
  <si>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</si>
  <si>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</si>
  <si>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</si>
  <si>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</si>
  <si>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</si>
  <si>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</si>
  <si>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</si>
  <si>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</si>
  <si>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</si>
  <si>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</si>
  <si>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</si>
  <si>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</si>
  <si>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</si>
  <si>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</si>
  <si>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</si>
  <si>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</si>
  <si>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</si>
  <si>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</si>
  <si>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</si>
  <si>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</si>
  <si>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</si>
  <si>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</si>
  <si>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</si>
  <si>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</si>
  <si>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</si>
  <si>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</si>
  <si>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</si>
  <si>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</si>
  <si>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</si>
  <si>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</si>
  <si>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</si>
  <si>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</si>
  <si>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</si>
  <si>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</si>
  <si>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</si>
  <si>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</si>
  <si>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</si>
  <si>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</si>
  <si>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</si>
  <si>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</si>
  <si>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</si>
  <si>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</si>
  <si>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</si>
  <si>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</si>
  <si>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</si>
  <si>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</si>
  <si>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</si>
  <si>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</si>
  <si>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</si>
  <si>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</si>
  <si>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</si>
  <si>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</si>
  <si>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</si>
  <si>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</si>
  <si>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</si>
  <si>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</si>
  <si>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</si>
  <si>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</si>
  <si>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</si>
  <si>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</si>
  <si>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</si>
  <si>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</si>
  <si>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</si>
  <si>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</si>
  <si>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</si>
  <si>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</si>
  <si>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</si>
  <si>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</si>
  <si>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</si>
  <si>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</si>
  <si>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</si>
  <si>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</si>
  <si>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</si>
  <si>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</si>
  <si>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</si>
  <si>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</si>
  <si>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</si>
  <si>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</si>
  <si>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</si>
  <si>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</si>
  <si>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</si>
  <si>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</si>
  <si>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</si>
  <si>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</si>
  <si>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</si>
  <si>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</si>
  <si>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</si>
  <si>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</si>
  <si>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</si>
  <si>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</si>
  <si>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</si>
  <si>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</si>
  <si>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</si>
  <si>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</si>
  <si>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</si>
  <si>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</si>
  <si>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</si>
  <si>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</si>
  <si>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</si>
  <si>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</si>
  <si>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</si>
  <si>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</si>
  <si>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</si>
  <si>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</si>
  <si>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</si>
  <si>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</si>
  <si>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</si>
  <si>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</si>
  <si>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</si>
  <si>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</si>
  <si>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</si>
  <si>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</si>
  <si>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</si>
  <si>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</si>
  <si>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</si>
  <si>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</si>
  <si>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</si>
  <si>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</si>
  <si>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</si>
  <si>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</si>
  <si>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</si>
  <si>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</si>
  <si>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</si>
  <si>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</si>
  <si>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</si>
  <si>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</si>
  <si>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</si>
  <si>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</si>
  <si>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</si>
  <si>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</si>
  <si>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</si>
  <si>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</si>
  <si>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</si>
  <si>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</si>
  <si>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</si>
  <si>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</si>
  <si>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</si>
  <si>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</si>
  <si>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</si>
  <si>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</si>
  <si>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</si>
  <si>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</si>
  <si>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</si>
  <si>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</si>
  <si>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</si>
  <si>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</si>
  <si>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</si>
  <si>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</si>
  <si>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</si>
  <si>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</si>
  <si>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</si>
  <si>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</si>
  <si>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</si>
  <si>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</si>
  <si>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</si>
  <si>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</si>
  <si>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</si>
  <si>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</si>
  <si>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</si>
  <si>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</si>
  <si>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</si>
  <si>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</si>
  <si>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</si>
  <si>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</si>
  <si>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</si>
  <si>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</si>
  <si>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</si>
  <si>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</si>
  <si>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</si>
  <si>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</si>
  <si>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</si>
  <si>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</si>
  <si>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</si>
  <si>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</si>
  <si>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</si>
  <si>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</si>
  <si>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</si>
  <si>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</si>
  <si>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</si>
  <si>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</si>
  <si>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</si>
  <si>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</si>
  <si>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</si>
  <si>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</si>
  <si>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</si>
  <si>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</si>
  <si>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</si>
  <si>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</si>
  <si>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</si>
  <si>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</si>
  <si>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</si>
  <si>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</si>
  <si>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</si>
  <si>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</si>
  <si>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</si>
  <si>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</si>
  <si>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</si>
  <si>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</si>
  <si>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</si>
  <si>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</si>
  <si>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</si>
  <si>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</si>
  <si>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</si>
  <si>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</si>
  <si>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</si>
  <si>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</si>
  <si>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</si>
  <si>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</si>
  <si>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</si>
  <si>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</si>
  <si>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</si>
  <si>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</si>
  <si>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</si>
  <si>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</si>
  <si>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</si>
  <si>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</si>
  <si>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</si>
  <si>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</si>
  <si>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</si>
  <si>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</si>
  <si>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</si>
  <si>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</si>
  <si>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</si>
  <si>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</si>
  <si>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</si>
  <si>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</si>
  <si>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</si>
  <si>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</si>
  <si>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</si>
  <si>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</si>
  <si>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</si>
  <si>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</si>
  <si>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</si>
  <si>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</si>
  <si>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</si>
  <si>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</si>
  <si>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</si>
  <si>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</si>
  <si>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</si>
  <si>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</si>
  <si>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</si>
  <si>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</si>
  <si>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</si>
  <si>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</si>
  <si>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</si>
  <si>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</si>
  <si>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</si>
  <si>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</si>
  <si>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</si>
  <si>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</si>
  <si>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</si>
  <si>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</si>
  <si>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</si>
  <si>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</si>
  <si>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</si>
  <si>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</si>
  <si>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</si>
  <si>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</si>
  <si>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</si>
  <si>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</si>
  <si>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</si>
  <si>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</si>
  <si>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</si>
  <si>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</si>
  <si>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</si>
  <si>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</si>
  <si>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</si>
  <si>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</si>
  <si>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</si>
  <si>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</si>
  <si>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</si>
  <si>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</si>
  <si>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</si>
  <si>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</si>
  <si>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</si>
  <si>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</si>
  <si>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</si>
  <si>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</si>
  <si>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</si>
  <si>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</si>
  <si>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</si>
  <si>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</si>
  <si>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</si>
  <si>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</si>
  <si>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</si>
  <si>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</si>
  <si>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</si>
  <si>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</si>
  <si>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</si>
  <si>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</si>
  <si>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</si>
  <si>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</si>
  <si>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</si>
  <si>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</si>
  <si>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</si>
  <si>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</si>
  <si>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</si>
  <si>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</si>
  <si>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</si>
  <si>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</si>
  <si>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</si>
  <si>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</si>
  <si>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</si>
  <si>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</si>
  <si>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</si>
  <si>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</si>
  <si>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</si>
  <si>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</si>
  <si>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</si>
  <si>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</si>
  <si>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</si>
  <si>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</si>
  <si>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</si>
  <si>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</si>
  <si>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</si>
  <si>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</si>
  <si>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</si>
  <si>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</si>
  <si>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</si>
  <si>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</si>
  <si>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</si>
  <si>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</si>
  <si>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</si>
  <si>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</si>
  <si>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</si>
  <si>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</si>
  <si>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</si>
  <si>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</si>
  <si>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</si>
  <si>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</si>
  <si>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</si>
  <si>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</si>
  <si>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</si>
  <si>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</si>
  <si>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</si>
  <si>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</si>
  <si>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</si>
  <si>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</si>
  <si>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</si>
  <si>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</si>
  <si>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</si>
  <si>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</si>
  <si>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</si>
  <si>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</si>
  <si>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</si>
  <si>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</si>
  <si>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</si>
  <si>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</si>
  <si>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</si>
  <si>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</si>
  <si>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</si>
  <si>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</si>
  <si>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</si>
  <si>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</si>
  <si>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</si>
  <si>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</si>
  <si>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</si>
  <si>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</si>
  <si>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</si>
  <si>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</si>
  <si>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</si>
  <si>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</si>
  <si>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</si>
  <si>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</si>
  <si>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</si>
  <si>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</si>
  <si>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</si>
  <si>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</si>
  <si>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</si>
  <si>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</si>
  <si>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</si>
  <si>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</si>
  <si>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</si>
  <si>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</si>
  <si>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</si>
  <si>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</si>
  <si>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</si>
  <si>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</si>
  <si>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</si>
  <si>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</si>
  <si>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</si>
  <si>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</si>
  <si>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</si>
  <si>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</si>
  <si>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</si>
  <si>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</si>
  <si>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</si>
  <si>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</si>
  <si>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</si>
  <si>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</si>
  <si>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</si>
  <si>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</si>
  <si>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</si>
  <si>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</si>
  <si>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</si>
  <si>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</si>
  <si>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</si>
  <si>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</si>
  <si>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</si>
  <si>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</si>
  <si>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</si>
  <si>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</si>
  <si>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</si>
  <si>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</si>
  <si>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</si>
  <si>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</si>
  <si>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</si>
  <si>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</si>
  <si>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</si>
  <si>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</si>
  <si>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</si>
  <si>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</si>
  <si>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</si>
  <si>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</si>
  <si>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</si>
  <si>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</si>
  <si>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</si>
  <si>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</si>
  <si>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</si>
  <si>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</si>
  <si>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</si>
  <si>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</si>
  <si>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</si>
  <si>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</si>
  <si>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</si>
  <si>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</si>
  <si>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</si>
  <si>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</si>
  <si>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</si>
  <si>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</si>
  <si>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</si>
  <si>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</si>
  <si>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</si>
  <si>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</si>
  <si>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</si>
  <si>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</si>
  <si>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</si>
  <si>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</si>
  <si>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</si>
  <si>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</si>
  <si>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</si>
  <si>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</si>
  <si>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</si>
  <si>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</si>
  <si>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</si>
  <si>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</si>
  <si>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</si>
  <si>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</si>
  <si>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</si>
  <si>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</si>
  <si>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</si>
  <si>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</si>
  <si>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</si>
  <si>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</si>
  <si>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</si>
  <si>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</si>
  <si>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</si>
  <si>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</si>
  <si>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</si>
  <si>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</si>
  <si>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</si>
  <si>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</si>
  <si>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</si>
  <si>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</si>
  <si>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</si>
  <si>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</si>
  <si>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</si>
  <si>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</si>
  <si>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</si>
  <si>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</si>
  <si>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</si>
  <si>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</si>
  <si>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</si>
  <si>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</si>
  <si>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</si>
  <si>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</si>
  <si>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</si>
  <si>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</si>
  <si>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</si>
  <si>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</si>
  <si>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</si>
  <si>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</si>
  <si>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</si>
  <si>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</si>
  <si>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</si>
  <si>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</si>
  <si>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</si>
  <si>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</si>
  <si>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</si>
  <si>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</si>
  <si>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</si>
  <si>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</si>
  <si>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</si>
  <si>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</si>
  <si>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</si>
  <si>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</si>
  <si>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</si>
  <si>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</si>
  <si>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</si>
  <si>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</si>
  <si>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</si>
  <si>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</si>
  <si>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</si>
  <si>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</si>
  <si>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</si>
  <si>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</si>
  <si>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</si>
  <si>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</si>
  <si>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</si>
  <si>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</si>
  <si>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</si>
  <si>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</si>
  <si>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</si>
  <si>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</si>
  <si>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</si>
  <si>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</si>
  <si>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</si>
  <si>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</si>
  <si>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</si>
  <si>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</si>
  <si>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</si>
  <si>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</si>
  <si>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</si>
  <si>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</si>
  <si>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</si>
  <si>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</si>
  <si>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</si>
  <si>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</si>
  <si>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</si>
  <si>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</si>
  <si>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</si>
  <si>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</si>
  <si>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</si>
  <si>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</si>
  <si>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</si>
  <si>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</si>
  <si>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</si>
  <si>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</si>
  <si>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</si>
  <si>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</si>
  <si>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</si>
  <si>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</si>
  <si>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</si>
  <si>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</si>
  <si>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</si>
  <si>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</si>
  <si>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</si>
  <si>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</si>
  <si>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</si>
  <si>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</si>
  <si>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</si>
  <si>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</si>
  <si>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</si>
  <si>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</si>
  <si>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</si>
  <si>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</si>
  <si>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</si>
  <si>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</si>
  <si>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</si>
  <si>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</si>
  <si>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</si>
  <si>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</si>
  <si>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</si>
  <si>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</si>
  <si>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</si>
  <si>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</si>
  <si>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</si>
  <si>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</si>
  <si>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</si>
  <si>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</si>
  <si>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</si>
  <si>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</si>
  <si>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</si>
  <si>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</si>
  <si>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</si>
  <si>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</si>
  <si>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</si>
  <si>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</si>
  <si>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</si>
  <si>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</si>
  <si>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</si>
  <si>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</si>
  <si>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</si>
  <si>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</si>
  <si>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</si>
  <si>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</si>
  <si>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</si>
  <si>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</si>
  <si>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</si>
  <si>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</si>
  <si>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</si>
  <si>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</si>
  <si>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</si>
  <si>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</si>
  <si>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</si>
  <si>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</si>
  <si>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</si>
  <si>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</si>
  <si>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</si>
  <si>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</si>
  <si>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</si>
  <si>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</si>
  <si>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</si>
  <si>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</si>
  <si>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</si>
  <si>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</si>
  <si>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</si>
  <si>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</si>
  <si>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</si>
  <si>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</si>
  <si>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</si>
  <si>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</si>
  <si>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</si>
  <si>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</si>
  <si>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</si>
  <si>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</si>
  <si>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</si>
  <si>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</si>
  <si>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</si>
  <si>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</si>
  <si>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</si>
  <si>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</si>
  <si>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</si>
  <si>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</si>
  <si>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</si>
  <si>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</si>
  <si>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</si>
  <si>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</si>
  <si>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</si>
  <si>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</si>
  <si>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</si>
  <si>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</si>
  <si>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</si>
  <si>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</si>
  <si>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</si>
  <si>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</si>
  <si>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</si>
  <si>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</si>
  <si>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</si>
  <si>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</si>
  <si>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</si>
  <si>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</si>
  <si>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</si>
  <si>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</si>
  <si>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</si>
  <si>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</si>
  <si>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</si>
  <si>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</si>
  <si>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</si>
  <si>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</si>
  <si>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</si>
  <si>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</si>
  <si>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</si>
  <si>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</si>
  <si>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</si>
  <si>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</si>
  <si>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</si>
  <si>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</si>
  <si>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</si>
  <si>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</si>
  <si>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</si>
  <si>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</si>
  <si>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</si>
  <si>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</si>
  <si>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</si>
  <si>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</si>
  <si>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</si>
  <si>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</si>
  <si>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</si>
  <si>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</si>
  <si>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</si>
  <si>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</si>
  <si>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</si>
  <si>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</si>
  <si>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</si>
  <si>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</si>
  <si>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</si>
  <si>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</si>
  <si>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</si>
  <si>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</si>
  <si>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</si>
  <si>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</si>
  <si>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</si>
  <si>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</si>
  <si>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</si>
  <si>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</si>
  <si>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</si>
  <si>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</si>
  <si>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</si>
  <si>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</si>
  <si>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</si>
  <si>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</si>
  <si>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</si>
  <si>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</si>
  <si>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</si>
  <si>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</si>
  <si>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</si>
  <si>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</si>
  <si>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</si>
  <si>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</si>
  <si>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</si>
  <si>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</si>
  <si>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</si>
  <si>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</si>
  <si>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</si>
  <si>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</si>
  <si>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</si>
  <si>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</si>
  <si>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</si>
  <si>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</si>
  <si>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</si>
  <si>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</si>
  <si>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</si>
  <si>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</si>
  <si>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</si>
  <si>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</si>
  <si>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</si>
  <si>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</si>
  <si>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</si>
  <si>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</si>
  <si>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</si>
  <si>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</si>
  <si>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</si>
  <si>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</si>
  <si>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</si>
  <si>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</si>
  <si>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</si>
  <si>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</si>
  <si>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</si>
  <si>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</si>
  <si>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</si>
  <si>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</si>
  <si>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</si>
  <si>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</si>
  <si>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</si>
  <si>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</si>
  <si>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</si>
  <si>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</si>
  <si>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</si>
  <si>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</si>
  <si>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</si>
  <si>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</si>
  <si>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</si>
  <si>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</si>
  <si>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</si>
  <si>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</si>
  <si>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</si>
  <si>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</si>
  <si>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</si>
  <si>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</si>
  <si>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</si>
  <si>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</si>
  <si>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</si>
  <si>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</si>
  <si>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</si>
  <si>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</si>
  <si>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</si>
  <si>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</si>
  <si>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</si>
  <si>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</si>
  <si>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</si>
  <si>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</si>
  <si>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</si>
  <si>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</si>
  <si>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</si>
  <si>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</si>
  <si>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</si>
  <si>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</si>
  <si>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</si>
  <si>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</si>
  <si>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</si>
  <si>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</si>
  <si>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</si>
  <si>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</si>
  <si>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</si>
  <si>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</si>
  <si>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</si>
  <si>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</si>
  <si>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</si>
  <si>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</si>
  <si>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</si>
  <si>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</si>
  <si>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</si>
  <si>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</si>
  <si>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</si>
  <si>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</si>
  <si>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</si>
  <si>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</si>
  <si>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</si>
  <si>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</si>
  <si>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</si>
  <si>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</si>
  <si>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</si>
  <si>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</si>
  <si>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</si>
  <si>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</si>
  <si>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</si>
  <si>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</si>
  <si>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</si>
  <si>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</si>
  <si>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</si>
  <si>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</si>
  <si>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</si>
  <si>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</si>
  <si>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</si>
  <si>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</si>
  <si>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</si>
  <si>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</si>
  <si>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</si>
  <si>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</si>
  <si>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</si>
  <si>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</si>
  <si>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</si>
  <si>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</si>
  <si>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</si>
  <si>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</si>
  <si>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</si>
  <si>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</si>
  <si>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</si>
  <si>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</si>
  <si>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</si>
  <si>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</si>
  <si>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</si>
  <si>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</si>
  <si>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</si>
  <si>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</si>
  <si>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</si>
  <si>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</si>
  <si>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</si>
  <si>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</si>
  <si>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</si>
  <si>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</si>
  <si>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</si>
  <si>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</si>
  <si>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</si>
  <si>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</si>
  <si>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</si>
  <si>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</si>
  <si>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</si>
  <si>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</si>
  <si>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</si>
  <si>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</si>
  <si>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</si>
  <si>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</si>
  <si>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</si>
  <si>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</si>
  <si>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</si>
  <si>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</si>
  <si>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</si>
  <si>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</si>
  <si>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</si>
  <si>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</si>
  <si>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</si>
  <si>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</si>
  <si>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</si>
  <si>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</si>
  <si>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</si>
  <si>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</si>
  <si>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</si>
  <si>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</si>
  <si>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</si>
  <si>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</si>
  <si>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</si>
  <si>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</si>
  <si>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</si>
  <si>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</si>
  <si>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</si>
  <si>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</si>
  <si>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</si>
  <si>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</si>
  <si>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</si>
  <si>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</si>
  <si>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</si>
  <si>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</si>
  <si>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</si>
  <si>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</si>
  <si>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</si>
  <si>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</si>
  <si>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</si>
  <si>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</si>
  <si>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</si>
  <si>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</si>
  <si>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</si>
  <si>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</si>
  <si>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</si>
  <si>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</si>
  <si>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</si>
  <si>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</si>
  <si>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</si>
  <si>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</si>
  <si>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</si>
  <si>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</si>
  <si>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</si>
  <si>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</si>
  <si>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</si>
  <si>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</si>
  <si>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</si>
  <si>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</si>
  <si>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</si>
  <si>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</si>
  <si>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</si>
  <si>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</si>
  <si>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</si>
  <si>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</si>
  <si>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</si>
  <si>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</si>
  <si>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</si>
  <si>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</si>
  <si>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</si>
  <si>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</si>
  <si>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</si>
  <si>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</si>
  <si>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</si>
  <si>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</si>
  <si>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</si>
  <si>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</si>
  <si>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</si>
  <si>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</si>
  <si>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</si>
  <si>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</si>
  <si>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</si>
  <si>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</si>
  <si>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</si>
  <si>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</si>
  <si>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</si>
  <si>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</si>
  <si>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</si>
  <si>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</si>
  <si>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</si>
  <si>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</si>
  <si>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</si>
  <si>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</si>
  <si>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</si>
  <si>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</si>
  <si>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</si>
  <si>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</si>
  <si>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</si>
  <si>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</si>
  <si>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</si>
  <si>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</si>
  <si>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</si>
  <si>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</si>
  <si>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</si>
  <si>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</si>
  <si>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</si>
  <si>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</si>
  <si>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</si>
  <si>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</si>
  <si>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</si>
  <si>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</si>
  <si>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</si>
  <si>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</si>
  <si>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</si>
  <si>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</si>
  <si>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</si>
  <si>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</si>
  <si>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</si>
  <si>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</si>
  <si>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</si>
  <si>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</si>
  <si>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</si>
  <si>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</si>
  <si>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</si>
  <si>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</si>
  <si>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</si>
  <si>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</si>
  <si>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</si>
  <si>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</si>
  <si>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</si>
  <si>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</si>
  <si>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</si>
  <si>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</si>
  <si>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</si>
  <si>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</si>
  <si>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</si>
  <si>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</si>
  <si>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</si>
  <si>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</si>
  <si>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</si>
  <si>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</si>
  <si>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</si>
  <si>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</si>
  <si>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</si>
  <si>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</si>
  <si>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</si>
  <si>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</si>
  <si>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</si>
  <si>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</si>
  <si>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</si>
  <si>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</si>
  <si>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</si>
  <si>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</si>
  <si>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</si>
  <si>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</si>
  <si>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</si>
  <si>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</si>
  <si>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</si>
  <si>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</si>
  <si>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</si>
  <si>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</si>
  <si>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</si>
  <si>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</si>
  <si>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</si>
  <si>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</si>
  <si>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</si>
  <si>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</si>
  <si>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</si>
  <si>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</si>
  <si>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</si>
  <si>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</si>
  <si>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</si>
  <si>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</si>
  <si>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</si>
  <si>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</si>
  <si>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</si>
  <si>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</si>
  <si>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</si>
  <si>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</si>
  <si>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</si>
  <si>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</si>
  <si>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</si>
  <si>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</si>
  <si>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</si>
  <si>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</si>
  <si>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</si>
  <si>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</si>
  <si>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</si>
  <si>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</si>
  <si>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</si>
  <si>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</si>
  <si>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</si>
  <si>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</si>
  <si>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</si>
  <si>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</si>
  <si>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</si>
  <si>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</si>
  <si>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</si>
  <si>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</si>
  <si>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</si>
  <si>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</si>
  <si>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</si>
  <si>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</si>
  <si>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</si>
  <si>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</si>
  <si>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</si>
  <si>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</si>
  <si>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</si>
  <si>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</si>
  <si>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</si>
  <si>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</si>
  <si>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</si>
  <si>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</si>
  <si>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</si>
  <si>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</si>
  <si>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</si>
  <si>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</si>
  <si>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</si>
  <si>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</si>
  <si>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</si>
  <si>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</si>
  <si>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</si>
  <si>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</si>
  <si>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</si>
  <si>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</si>
  <si>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</si>
  <si>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</si>
  <si>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</si>
  <si>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</si>
  <si>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</si>
  <si>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</si>
  <si>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</si>
  <si>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</si>
  <si>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</si>
  <si>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</si>
  <si>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</si>
  <si>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</si>
  <si>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</si>
  <si>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</si>
  <si>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</si>
  <si>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</si>
  <si>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</si>
  <si>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</si>
  <si>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</si>
  <si>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</si>
  <si>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</si>
  <si>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</si>
  <si>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</si>
  <si>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</si>
  <si>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</si>
  <si>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</si>
  <si>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</si>
  <si>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</si>
  <si>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</si>
  <si>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</si>
  <si>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</si>
  <si>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</si>
  <si>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</si>
  <si>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</si>
  <si>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</si>
  <si>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</si>
  <si>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</si>
  <si>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</si>
  <si>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</si>
  <si>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</si>
  <si>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</si>
  <si>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</si>
  <si>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</si>
  <si>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</si>
  <si>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</si>
  <si>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</si>
  <si>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</si>
  <si>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</si>
  <si>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</si>
  <si>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</si>
  <si>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</si>
  <si>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</si>
  <si>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</si>
  <si>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</si>
  <si>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</si>
  <si>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</si>
  <si>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</si>
  <si>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</si>
  <si>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</si>
  <si>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</si>
  <si>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</si>
  <si>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</si>
  <si>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</si>
  <si>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</si>
  <si>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</si>
  <si>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</si>
  <si>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</si>
  <si>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</si>
  <si>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</si>
  <si>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</si>
  <si>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</si>
  <si>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</si>
  <si>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</si>
  <si>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</si>
  <si>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</si>
  <si>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</si>
  <si>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</si>
  <si>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</si>
  <si>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</si>
  <si>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</si>
  <si>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</si>
  <si>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</si>
  <si>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</si>
  <si>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</si>
  <si>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</si>
  <si>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</si>
  <si>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</si>
  <si>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</si>
  <si>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</si>
  <si>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</si>
  <si>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</si>
  <si>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</si>
  <si>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</si>
  <si>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</si>
  <si>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</si>
  <si>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</si>
  <si>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</si>
  <si>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</si>
  <si>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</si>
  <si>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</si>
  <si>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</si>
  <si>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</si>
  <si>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</si>
  <si>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</si>
  <si>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</si>
  <si>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</si>
  <si>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</si>
  <si>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</si>
  <si>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</si>
  <si>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</si>
  <si>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</si>
  <si>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</si>
  <si>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</si>
  <si>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</si>
  <si>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</si>
  <si>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</si>
  <si>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</si>
  <si>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</si>
  <si>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</si>
  <si>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</si>
  <si>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</si>
  <si>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</si>
  <si>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</si>
  <si>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</si>
  <si>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</si>
  <si>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</si>
  <si>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</si>
  <si>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</si>
  <si>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</si>
  <si>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</si>
  <si>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</si>
  <si>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</si>
  <si>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</si>
  <si>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</si>
  <si>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</si>
  <si>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</si>
  <si>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</si>
  <si>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</si>
  <si>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</si>
  <si>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</si>
  <si>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</si>
  <si>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</si>
  <si>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</si>
  <si>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</si>
  <si>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</si>
  <si>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</si>
  <si>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</si>
  <si>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</si>
  <si>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</si>
  <si>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</si>
  <si>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</si>
  <si>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</si>
  <si>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</si>
  <si>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</si>
  <si>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</si>
  <si>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</si>
  <si>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</si>
  <si>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</si>
  <si>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</si>
  <si>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</si>
  <si>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</si>
  <si>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</si>
  <si>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</si>
  <si>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</si>
  <si>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</si>
  <si>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</si>
  <si>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</si>
  <si>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</si>
  <si>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</si>
  <si>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</si>
  <si>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</si>
  <si>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</si>
  <si>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</si>
  <si>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</si>
  <si>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</si>
  <si>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</si>
  <si>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</si>
  <si>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</si>
  <si>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</si>
  <si>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</si>
  <si>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</si>
  <si>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</si>
  <si>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</si>
  <si>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</si>
  <si>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</si>
  <si>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</si>
  <si>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</si>
  <si>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</si>
  <si>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</si>
  <si>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</si>
  <si>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</si>
  <si>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</si>
  <si>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</si>
  <si>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</si>
  <si>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</si>
  <si>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</si>
  <si>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</si>
  <si>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</si>
  <si>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</si>
  <si>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</si>
  <si>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</si>
  <si>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</si>
  <si>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</si>
  <si>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</si>
  <si>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</si>
  <si>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</si>
  <si>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</si>
  <si>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</si>
  <si>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</si>
  <si>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</si>
  <si>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</si>
  <si>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</si>
  <si>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</si>
  <si>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</si>
  <si>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</si>
  <si>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</si>
  <si>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</si>
  <si>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</si>
  <si>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</si>
  <si>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</si>
  <si>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</si>
  <si>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</si>
  <si>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</si>
  <si>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</si>
  <si>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</si>
  <si>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</si>
  <si>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</si>
  <si>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</si>
  <si>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</si>
  <si>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</si>
  <si>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</si>
  <si>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</si>
  <si>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</si>
  <si>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</si>
  <si>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</si>
  <si>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</si>
  <si>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</si>
  <si>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</si>
  <si>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</si>
  <si>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</si>
  <si>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</si>
  <si>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</si>
  <si>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</si>
  <si>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</si>
  <si>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</si>
  <si>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</si>
  <si>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</si>
  <si>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</si>
  <si>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</si>
  <si>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</si>
  <si>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</si>
  <si>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</si>
  <si>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</si>
  <si>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</si>
  <si>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</si>
  <si>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</si>
  <si>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</si>
  <si>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</si>
  <si>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</si>
  <si>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</si>
  <si>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</si>
  <si>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</si>
  <si>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</si>
  <si>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</si>
  <si>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</si>
  <si>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</si>
  <si>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</si>
  <si>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</si>
  <si>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</si>
  <si>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</si>
  <si>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</si>
  <si>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</si>
  <si>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</si>
  <si>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</si>
  <si>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</si>
  <si>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</si>
  <si>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</si>
  <si>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</si>
  <si>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</si>
  <si>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</si>
  <si>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</si>
  <si>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</si>
  <si>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</si>
  <si>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</si>
  <si>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</si>
  <si>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</si>
  <si>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</si>
  <si>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</si>
  <si>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</si>
  <si>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</si>
  <si>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</si>
  <si>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</si>
  <si>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</si>
  <si>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</si>
  <si>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</si>
  <si>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</si>
  <si>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</si>
  <si>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</si>
  <si>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</si>
  <si>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</si>
  <si>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</si>
  <si>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</si>
  <si>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</si>
  <si>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</si>
  <si>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</si>
  <si>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</si>
  <si>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</si>
  <si>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</si>
  <si>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</si>
  <si>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</si>
  <si>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</si>
  <si>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</si>
  <si>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</si>
  <si>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</si>
  <si>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</si>
  <si>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</si>
  <si>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</si>
  <si>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</si>
  <si>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</si>
  <si>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</si>
  <si>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</si>
  <si>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</si>
  <si>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</si>
  <si>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</si>
  <si>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</si>
  <si>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</si>
  <si>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</si>
  <si>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</si>
  <si>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</si>
  <si>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</si>
  <si>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</si>
  <si>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</si>
  <si>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</si>
  <si>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</si>
  <si>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</si>
  <si>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</si>
  <si>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</si>
  <si>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</si>
  <si>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</si>
  <si>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</si>
  <si>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</si>
  <si>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</si>
  <si>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</si>
  <si>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</si>
  <si>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</si>
  <si>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</si>
  <si>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</si>
  <si>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</si>
  <si>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</si>
  <si>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</si>
  <si>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</si>
  <si>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</si>
  <si>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</si>
  <si>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</si>
  <si>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</si>
  <si>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</si>
  <si>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</si>
  <si>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</si>
  <si>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</si>
  <si>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</si>
  <si>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</si>
  <si>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</si>
  <si>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</si>
  <si>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</si>
  <si>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</si>
  <si>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</si>
  <si>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</si>
  <si>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</si>
  <si>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</si>
  <si>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</si>
  <si>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</si>
  <si>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</si>
  <si>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</si>
  <si>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</si>
  <si>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</si>
  <si>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</si>
  <si>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</si>
  <si>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</si>
  <si>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</si>
  <si>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</si>
  <si>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</si>
  <si>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</si>
  <si>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</si>
  <si>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</si>
  <si>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</si>
  <si>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</si>
  <si>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</si>
  <si>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</si>
  <si>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</si>
  <si>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</si>
  <si>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</si>
  <si>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</si>
  <si>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</si>
  <si>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</si>
  <si>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</si>
  <si>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</si>
  <si>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</si>
  <si>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</si>
  <si>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</si>
  <si>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</si>
  <si>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</si>
  <si>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</si>
  <si>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</si>
  <si>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</si>
  <si>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</si>
  <si>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</si>
  <si>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</si>
  <si>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</si>
  <si>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</si>
  <si>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</si>
  <si>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</si>
  <si>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</si>
  <si>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</si>
  <si>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</si>
  <si>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</si>
  <si>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</si>
  <si>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</si>
  <si>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</si>
  <si>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</si>
  <si>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</si>
  <si>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</si>
  <si>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</si>
  <si>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</si>
  <si>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</si>
  <si>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</si>
  <si>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</si>
  <si>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</si>
  <si>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</si>
  <si>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</si>
  <si>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</si>
  <si>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</si>
  <si>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</si>
  <si>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</si>
  <si>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</si>
  <si>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</si>
  <si>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</si>
  <si>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</si>
  <si>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</si>
  <si>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</si>
  <si>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</si>
  <si>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</si>
  <si>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</si>
  <si>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</si>
  <si>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</si>
  <si>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</si>
  <si>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</si>
  <si>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</si>
  <si>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</si>
  <si>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</si>
  <si>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</si>
  <si>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</si>
  <si>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</si>
  <si>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</si>
  <si>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</si>
  <si>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</si>
  <si>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</si>
  <si>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</si>
  <si>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</si>
  <si>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</si>
  <si>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</si>
  <si>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</si>
  <si>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</si>
  <si>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</si>
  <si>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</si>
  <si>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</si>
  <si>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</si>
  <si>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</si>
  <si>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</si>
  <si>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</si>
  <si>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</si>
  <si>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</si>
  <si>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</si>
  <si>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</si>
  <si>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</si>
  <si>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</si>
  <si>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</si>
  <si>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</si>
  <si>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</si>
  <si>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</si>
  <si>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</si>
  <si>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</si>
  <si>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</si>
  <si>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</si>
  <si>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</si>
  <si>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</si>
  <si>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</si>
  <si>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</si>
  <si>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</si>
  <si>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</si>
  <si>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</si>
  <si>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</si>
  <si>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</si>
  <si>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</si>
  <si>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</si>
  <si>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</si>
  <si>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</si>
  <si>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</si>
  <si>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</si>
  <si>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</si>
  <si>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</si>
  <si>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</si>
  <si>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</si>
  <si>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</si>
  <si>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</si>
  <si>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</si>
  <si>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</si>
  <si>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</si>
  <si>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</si>
  <si>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</si>
  <si>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</si>
  <si>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</si>
  <si>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</si>
  <si>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</si>
  <si>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</si>
  <si>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</si>
  <si>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</si>
  <si>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</si>
  <si>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</si>
  <si>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</si>
  <si>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</si>
  <si>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</si>
  <si>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</si>
  <si>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</si>
  <si>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</si>
  <si>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</si>
  <si>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</si>
  <si>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</si>
  <si>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</si>
  <si>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</si>
  <si>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</si>
  <si>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</si>
  <si>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</si>
  <si>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</si>
  <si>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</si>
  <si>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</si>
  <si>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</si>
  <si>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</si>
  <si>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</si>
  <si>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</si>
  <si>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</si>
  <si>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</si>
  <si>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</si>
  <si>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</si>
  <si>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</si>
  <si>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</si>
  <si>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</si>
  <si>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</si>
  <si>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</si>
  <si>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</si>
  <si>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</si>
  <si>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</si>
  <si>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</si>
  <si>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</si>
  <si>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</si>
  <si>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</si>
  <si>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</si>
  <si>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</si>
  <si>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</si>
  <si>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</si>
  <si>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</si>
  <si>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</si>
  <si>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</si>
  <si>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</si>
  <si>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</si>
  <si>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</si>
  <si>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</si>
  <si>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</si>
  <si>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</si>
  <si>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</si>
  <si>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</si>
  <si>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</si>
  <si>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</si>
  <si>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</si>
  <si>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</si>
  <si>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</si>
  <si>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</si>
  <si>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</si>
  <si>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</si>
  <si>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</si>
  <si>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</si>
  <si>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</si>
  <si>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</si>
  <si>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</si>
  <si>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</si>
  <si>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</si>
  <si>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</si>
  <si>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</si>
  <si>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</si>
  <si>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</si>
  <si>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</si>
  <si>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</si>
  <si>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</si>
  <si>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</si>
  <si>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</si>
  <si>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</si>
  <si>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</si>
  <si>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</si>
  <si>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</si>
  <si>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</si>
  <si>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</si>
  <si>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</si>
  <si>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</si>
  <si>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</si>
  <si>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</si>
  <si>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</si>
  <si>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</si>
  <si>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</si>
  <si>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</si>
  <si>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</si>
  <si>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</si>
  <si>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</si>
  <si>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</si>
  <si>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</si>
  <si>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</si>
  <si>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</si>
  <si>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</si>
  <si>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</si>
  <si>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</si>
  <si>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</si>
  <si>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</si>
  <si>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</si>
  <si>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</si>
  <si>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</si>
  <si>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</si>
  <si>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</si>
  <si>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</si>
  <si>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</si>
  <si>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</si>
  <si>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</si>
  <si>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</si>
  <si>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</si>
  <si>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</si>
  <si>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</si>
  <si>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</si>
  <si>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</si>
  <si>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</si>
  <si>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</si>
  <si>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</si>
  <si>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</si>
  <si>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</si>
  <si>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</si>
  <si>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</si>
  <si>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</si>
  <si>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</si>
  <si>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</si>
  <si>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</si>
  <si>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</si>
  <si>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</si>
  <si>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</si>
  <si>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</si>
  <si>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</si>
  <si>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</si>
  <si>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</si>
  <si>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</si>
  <si>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</si>
  <si>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</si>
  <si>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</si>
  <si>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</si>
  <si>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</si>
  <si>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</si>
  <si>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</si>
  <si>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</si>
  <si>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</si>
  <si>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</si>
  <si>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</si>
  <si>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</si>
  <si>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</si>
  <si>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</si>
  <si>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</si>
  <si>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</si>
  <si>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</si>
  <si>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</si>
  <si>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</si>
  <si>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</si>
  <si>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</si>
  <si>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</si>
  <si>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</si>
  <si>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</si>
  <si>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</si>
  <si>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</si>
  <si>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</si>
  <si>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</si>
  <si>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</si>
  <si>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</si>
  <si>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</si>
  <si>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</si>
  <si>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</si>
  <si>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</si>
  <si>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</si>
  <si>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</si>
  <si>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</si>
  <si>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</si>
  <si>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</si>
  <si>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</si>
  <si>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</si>
  <si>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</si>
  <si>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</si>
  <si>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</si>
  <si>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</si>
  <si>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</si>
  <si>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</si>
  <si>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</si>
  <si>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</si>
  <si>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</si>
  <si>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</si>
  <si>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</si>
  <si>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</si>
  <si>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</si>
  <si>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</si>
  <si>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</si>
  <si>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</si>
  <si>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</si>
  <si>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</si>
  <si>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</si>
  <si>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</si>
  <si>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</si>
  <si>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</si>
  <si>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</si>
  <si>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</si>
  <si>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</si>
  <si>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</si>
  <si>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</si>
  <si>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</si>
  <si>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</si>
  <si>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</si>
  <si>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</si>
  <si>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</si>
  <si>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</si>
  <si>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</si>
  <si>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</si>
  <si>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</si>
  <si>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</si>
  <si>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</si>
  <si>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</si>
  <si>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</si>
  <si>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</si>
  <si>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</si>
  <si>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</si>
  <si>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</si>
  <si>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</si>
  <si>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</si>
  <si>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</si>
  <si>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</si>
  <si>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</si>
  <si>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</si>
  <si>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</si>
  <si>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</si>
  <si>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</si>
  <si>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</si>
  <si>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</si>
  <si>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</si>
  <si>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</si>
  <si>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</si>
  <si>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</si>
  <si>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</si>
  <si>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</si>
  <si>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</si>
  <si>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</si>
  <si>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</si>
  <si>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</si>
  <si>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</si>
  <si>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</si>
  <si>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</si>
  <si>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</si>
  <si>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</si>
  <si>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</si>
  <si>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</si>
  <si>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</si>
  <si>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</si>
  <si>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</si>
  <si>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</si>
  <si>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</si>
  <si>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</si>
  <si>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</si>
  <si>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</si>
  <si>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</si>
  <si>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</si>
  <si>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</si>
  <si>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</si>
  <si>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</si>
  <si>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</si>
  <si>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</si>
  <si>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</si>
  <si>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</si>
  <si>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</si>
  <si>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</si>
  <si>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</si>
  <si>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</si>
  <si>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</si>
  <si>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</si>
  <si>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</si>
  <si>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</si>
  <si>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</si>
  <si>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</si>
  <si>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</si>
  <si>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</si>
  <si>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</si>
  <si>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</si>
  <si>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</si>
  <si>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</si>
  <si>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</si>
  <si>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</si>
  <si>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</si>
  <si>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</si>
  <si>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</si>
  <si>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</si>
  <si>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</si>
  <si>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</si>
  <si>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</si>
  <si>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</si>
  <si>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</si>
  <si>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</si>
  <si>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</si>
  <si>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</si>
  <si>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</si>
  <si>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</si>
  <si>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</si>
  <si>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</si>
  <si>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</si>
  <si>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</si>
  <si>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</si>
  <si>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</si>
  <si>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</si>
  <si>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</si>
  <si>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</si>
  <si>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</si>
  <si>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</si>
  <si>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</si>
  <si>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</si>
  <si>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</si>
  <si>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</si>
  <si>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</si>
  <si>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</si>
  <si>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</si>
  <si>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</si>
  <si>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</si>
  <si>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</si>
  <si>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</si>
  <si>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</si>
  <si>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</si>
  <si>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</si>
  <si>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</si>
  <si>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</si>
  <si>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</si>
  <si>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</si>
  <si>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</si>
  <si>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</si>
  <si>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</si>
  <si>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</si>
  <si>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</si>
  <si>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</si>
  <si>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</si>
  <si>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</si>
  <si>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</si>
  <si>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</si>
  <si>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</si>
  <si>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</si>
  <si>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</si>
  <si>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</si>
  <si>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</si>
  <si>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</si>
  <si>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</si>
  <si>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</si>
  <si>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</si>
  <si>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</si>
  <si>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</si>
  <si>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</si>
  <si>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</si>
  <si>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</si>
  <si>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</si>
  <si>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</si>
  <si>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</si>
  <si>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</si>
  <si>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</si>
  <si>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</si>
  <si>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</si>
  <si>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</si>
  <si>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</si>
  <si>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</si>
  <si>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</si>
  <si>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</si>
  <si>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</si>
  <si>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</si>
  <si>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</si>
  <si>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</si>
  <si>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</si>
  <si>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</si>
  <si>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</si>
  <si>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</si>
  <si>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</si>
  <si>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</si>
  <si>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</si>
  <si>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</si>
  <si>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</si>
  <si>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</si>
  <si>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</si>
  <si>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</si>
  <si>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</si>
  <si>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</si>
  <si>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</si>
  <si>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</si>
  <si>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</si>
  <si>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</si>
  <si>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</si>
  <si>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</si>
  <si>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</si>
  <si>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</si>
  <si>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</si>
  <si>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</si>
  <si>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</si>
  <si>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</si>
  <si>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</si>
  <si>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</si>
  <si>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</si>
  <si>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</si>
  <si>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</si>
  <si>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</si>
  <si>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</si>
  <si>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</si>
  <si>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</si>
  <si>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</si>
  <si>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</si>
  <si>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</si>
  <si>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</si>
  <si>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</si>
  <si>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</si>
  <si>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</si>
  <si>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</si>
  <si>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</si>
  <si>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</si>
  <si>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</si>
  <si>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</si>
  <si>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</si>
  <si>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</si>
  <si>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</si>
  <si>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</si>
  <si>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</si>
  <si>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</si>
  <si>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</si>
  <si>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</si>
  <si>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</si>
  <si>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</si>
  <si>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</si>
  <si>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</si>
  <si>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</si>
  <si>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</si>
  <si>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</si>
  <si>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</si>
  <si>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</si>
  <si>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</si>
  <si>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</si>
  <si>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</si>
  <si>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</si>
  <si>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</si>
  <si>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</si>
  <si>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</si>
  <si>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</si>
  <si>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</si>
  <si>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</si>
  <si>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</si>
  <si>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</si>
  <si>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</si>
  <si>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</si>
  <si>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</si>
  <si>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</si>
  <si>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</si>
  <si>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</si>
  <si>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</si>
  <si>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</si>
  <si>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</si>
  <si>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</si>
  <si>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</si>
  <si>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</si>
  <si>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</si>
  <si>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</si>
  <si>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</si>
  <si>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</si>
  <si>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</si>
  <si>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</si>
  <si>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</si>
  <si>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</si>
  <si>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</si>
  <si>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</si>
  <si>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</si>
  <si>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</si>
  <si>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</si>
  <si>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</si>
  <si>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</si>
  <si>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</si>
  <si>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</si>
  <si>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</si>
  <si>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</si>
  <si>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</si>
  <si>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</si>
  <si>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</si>
  <si>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</si>
  <si>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</si>
  <si>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</si>
  <si>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</si>
  <si>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</si>
  <si>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</si>
  <si>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</si>
  <si>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</si>
  <si>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</si>
  <si>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</si>
  <si>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</si>
  <si>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</si>
  <si>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</si>
  <si>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</si>
  <si>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</si>
  <si>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</si>
  <si>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</si>
  <si>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</si>
  <si>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</si>
  <si>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</si>
  <si>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</si>
  <si>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</si>
  <si>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</si>
  <si>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</si>
  <si>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</si>
  <si>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</si>
  <si>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</si>
  <si>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</si>
  <si>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</si>
  <si>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</si>
  <si>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</si>
  <si>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</si>
  <si>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</si>
  <si>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</si>
  <si>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</si>
  <si>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</si>
  <si>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</si>
  <si>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</si>
  <si>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</si>
  <si>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</si>
  <si>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</si>
  <si>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</si>
  <si>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</si>
  <si>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</si>
  <si>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</si>
  <si>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</si>
  <si>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</si>
  <si>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</si>
  <si>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</si>
  <si>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</si>
  <si>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</si>
  <si>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</si>
  <si>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</si>
  <si>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</si>
  <si>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</si>
  <si>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</si>
  <si>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</si>
  <si>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</si>
  <si>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</si>
  <si>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</si>
  <si>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</si>
  <si>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</si>
  <si>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</si>
  <si>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</si>
  <si>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</si>
  <si>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</si>
  <si>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</si>
  <si>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</si>
  <si>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</si>
  <si>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</si>
  <si>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</si>
  <si>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</si>
  <si>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</si>
  <si>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</si>
  <si>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</si>
  <si>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</si>
  <si>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</si>
  <si>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</si>
  <si>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</si>
  <si>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</si>
  <si>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</si>
  <si>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</si>
  <si>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</si>
  <si>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</si>
  <si>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</si>
  <si>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</si>
  <si>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</si>
  <si>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</si>
  <si>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</si>
  <si>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</si>
  <si>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</si>
  <si>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</si>
  <si>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</si>
  <si>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</si>
  <si>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</si>
  <si>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</si>
  <si>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</si>
  <si>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</si>
  <si>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</si>
  <si>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</si>
  <si>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</si>
  <si>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</si>
  <si>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</si>
  <si>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</si>
  <si>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</si>
  <si>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</si>
  <si>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</si>
  <si>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</si>
  <si>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</si>
  <si>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</si>
  <si>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</si>
  <si>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</si>
  <si>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</si>
  <si>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</si>
  <si>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</si>
  <si>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</si>
  <si>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</si>
  <si>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</si>
  <si>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</si>
  <si>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</si>
  <si>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</si>
  <si>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</si>
  <si>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</si>
  <si>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</si>
  <si>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</si>
  <si>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</si>
  <si>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</si>
  <si>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</si>
  <si>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</si>
  <si>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</si>
  <si>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</si>
  <si>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</si>
  <si>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</si>
  <si>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</si>
  <si>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</si>
  <si>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</si>
  <si>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</si>
  <si>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</si>
  <si>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</si>
  <si>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</si>
  <si>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</si>
  <si>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</si>
  <si>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</si>
  <si>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</si>
  <si>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</si>
  <si>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</si>
  <si>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</si>
  <si>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</si>
  <si>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</si>
  <si>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</si>
  <si>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</si>
  <si>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</si>
  <si>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</si>
  <si>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</si>
  <si>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</si>
  <si>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</si>
  <si>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</si>
  <si>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</si>
  <si>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</si>
  <si>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</si>
  <si>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</si>
  <si>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</si>
  <si>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</si>
  <si>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</si>
  <si>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</si>
  <si>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</si>
  <si>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</si>
  <si>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</si>
  <si>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</si>
  <si>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</si>
  <si>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</si>
  <si>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</si>
  <si>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</si>
  <si>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</si>
  <si>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</si>
  <si>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</si>
  <si>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</si>
  <si>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</si>
  <si>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</si>
  <si>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</si>
  <si>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</si>
  <si>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</si>
  <si>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</si>
  <si>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</si>
  <si>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</si>
  <si>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</si>
  <si>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</si>
  <si>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</si>
  <si>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</si>
  <si>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</si>
  <si>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</si>
  <si>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</si>
  <si>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</si>
  <si>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</si>
  <si>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</si>
  <si>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</si>
  <si>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</si>
  <si>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</si>
  <si>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</si>
  <si>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</si>
  <si>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</si>
  <si>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</si>
  <si>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</si>
  <si>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</si>
  <si>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</si>
  <si>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</si>
  <si>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</si>
  <si>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</si>
  <si>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</si>
  <si>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</si>
  <si>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</si>
  <si>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</si>
  <si>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</si>
  <si>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</si>
  <si>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</si>
  <si>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</si>
  <si>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</si>
  <si>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</si>
  <si>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</si>
  <si>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</si>
  <si>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</si>
  <si>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</si>
  <si>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</si>
  <si>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</si>
  <si>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</si>
  <si>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</si>
  <si>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</si>
  <si>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</si>
  <si>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</si>
  <si>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</si>
  <si>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</si>
  <si>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</si>
  <si>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</si>
  <si>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</si>
  <si>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</si>
  <si>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</si>
  <si>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</si>
  <si>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</si>
  <si>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</si>
  <si>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</si>
  <si>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</si>
  <si>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</si>
  <si>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</si>
  <si>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</si>
  <si>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</si>
  <si>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</si>
  <si>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</si>
  <si>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</si>
  <si>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</si>
  <si>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</si>
  <si>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</si>
  <si>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</si>
  <si>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</si>
  <si>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</si>
  <si>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</si>
  <si>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</si>
  <si>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</si>
  <si>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</si>
  <si>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</si>
  <si>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</si>
  <si>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</si>
  <si>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</si>
  <si>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</si>
  <si>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</si>
  <si>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</si>
  <si>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</si>
  <si>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</si>
  <si>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</si>
  <si>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</si>
  <si>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</si>
  <si>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</si>
  <si>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</si>
  <si>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</si>
  <si>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</si>
  <si>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</si>
  <si>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</si>
  <si>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</si>
  <si>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</si>
  <si>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</si>
  <si>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</si>
  <si>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</si>
  <si>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</si>
  <si>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</si>
  <si>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</si>
  <si>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</si>
  <si>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</si>
  <si>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</si>
  <si>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</si>
  <si>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</si>
  <si>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</si>
  <si>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</si>
  <si>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</si>
  <si>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</si>
  <si>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</si>
  <si>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</si>
  <si>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</si>
  <si>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</si>
  <si>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</si>
  <si>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</si>
  <si>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</si>
  <si>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</si>
  <si>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</si>
  <si>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</si>
  <si>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</si>
  <si>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</si>
  <si>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</si>
  <si>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</si>
  <si>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</si>
  <si>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</si>
  <si>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</si>
  <si>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</si>
  <si>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</si>
  <si>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</si>
  <si>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</si>
  <si>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</si>
  <si>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</si>
  <si>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</si>
  <si>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</si>
  <si>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</si>
  <si>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</si>
  <si>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</si>
  <si>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</si>
  <si>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</si>
  <si>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</si>
  <si>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</si>
  <si>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</si>
  <si>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</si>
  <si>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</si>
  <si>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</si>
  <si>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</si>
  <si>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</si>
  <si>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</si>
  <si>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</si>
  <si>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</si>
  <si>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</si>
  <si>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</si>
  <si>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</si>
  <si>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</si>
  <si>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</si>
  <si>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</si>
  <si>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</si>
  <si>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</si>
  <si>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</si>
  <si>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</si>
  <si>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</si>
  <si>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</si>
  <si>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</si>
  <si>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</si>
  <si>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</si>
  <si>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</si>
  <si>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</si>
  <si>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</si>
  <si>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</si>
  <si>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</si>
  <si>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</si>
  <si>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</si>
  <si>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</si>
  <si>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</si>
  <si>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</si>
  <si>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</si>
  <si>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</si>
  <si>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</si>
  <si>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</si>
  <si>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</si>
  <si>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</si>
  <si>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</si>
  <si>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</si>
  <si>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</si>
  <si>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</si>
  <si>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</si>
  <si>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</si>
  <si>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</si>
  <si>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</si>
  <si>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</si>
  <si>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</si>
  <si>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</si>
  <si>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</si>
  <si>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</si>
  <si>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</si>
  <si>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</si>
  <si>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</si>
  <si>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</si>
  <si>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</si>
  <si>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</si>
  <si>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</si>
  <si>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</si>
  <si>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</si>
  <si>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</si>
  <si>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</si>
  <si>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</si>
  <si>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</si>
  <si>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</si>
  <si>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</si>
  <si>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</si>
  <si>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</si>
  <si>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</si>
  <si>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</si>
  <si>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</si>
  <si>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</si>
  <si>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</si>
  <si>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</si>
  <si>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</si>
  <si>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</si>
  <si>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</si>
  <si>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</si>
  <si>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</si>
  <si>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</si>
  <si>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</si>
  <si>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</si>
  <si>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</si>
  <si>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</si>
  <si>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</si>
  <si>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</si>
  <si>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</si>
  <si>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</si>
  <si>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</si>
  <si>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</si>
  <si>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</si>
  <si>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</si>
  <si>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</si>
  <si>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</si>
  <si>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</si>
  <si>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</si>
  <si>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</si>
  <si>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</si>
  <si>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</si>
  <si>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</si>
  <si>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</si>
  <si>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</si>
  <si>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</si>
  <si>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</si>
  <si>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</si>
  <si>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</si>
  <si>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</si>
  <si>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</si>
  <si>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</si>
  <si>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</si>
  <si>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</si>
  <si>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</si>
  <si>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</si>
  <si>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</si>
  <si>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</si>
  <si>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</si>
  <si>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</si>
  <si>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</si>
  <si>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</si>
  <si>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</si>
  <si>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</si>
  <si>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</si>
  <si>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</si>
  <si>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</si>
  <si>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</si>
  <si>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</si>
  <si>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</si>
  <si>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</si>
  <si>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</si>
  <si>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</si>
  <si>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</si>
  <si>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</si>
  <si>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</si>
  <si>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</si>
  <si>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</si>
  <si>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</si>
  <si>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</si>
  <si>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</si>
  <si>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</si>
  <si>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</si>
  <si>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</si>
  <si>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</si>
  <si>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</si>
  <si>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</si>
  <si>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</si>
  <si>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</si>
  <si>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</si>
  <si>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</si>
  <si>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</si>
  <si>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</si>
  <si>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</si>
  <si>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</si>
  <si>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</si>
  <si>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</si>
  <si>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</si>
  <si>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</si>
  <si>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</si>
  <si>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</si>
  <si>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</si>
  <si>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</si>
  <si>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</si>
  <si>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</si>
  <si>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</si>
  <si>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</si>
  <si>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</si>
  <si>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</si>
  <si>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</si>
  <si>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</si>
  <si>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</si>
  <si>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</si>
  <si>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</si>
  <si>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</si>
  <si>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</si>
  <si>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</si>
  <si>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</si>
  <si>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</si>
  <si>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</si>
  <si>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</si>
  <si>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</si>
  <si>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</si>
  <si>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</si>
  <si>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</si>
  <si>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</si>
  <si>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</si>
  <si>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</si>
  <si>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</si>
  <si>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</si>
  <si>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</si>
  <si>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</si>
  <si>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</si>
  <si>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</si>
  <si>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</si>
  <si>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</si>
  <si>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</si>
  <si>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</si>
  <si>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</si>
  <si>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</si>
  <si>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</si>
  <si>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</si>
  <si>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</si>
  <si>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</si>
  <si>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</si>
  <si>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</si>
  <si>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</si>
  <si>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</si>
  <si>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</si>
  <si>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</si>
  <si>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</si>
  <si>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</si>
  <si>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</si>
  <si>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</si>
  <si>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</si>
  <si>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</si>
  <si>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</si>
  <si>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</si>
  <si>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</si>
  <si>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</si>
  <si>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</si>
  <si>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</si>
  <si>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</si>
  <si>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</si>
  <si>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</si>
  <si>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</si>
  <si>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</si>
  <si>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</si>
  <si>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</si>
  <si>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</si>
  <si>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</si>
  <si>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</si>
  <si>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</si>
  <si>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</si>
  <si>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</si>
  <si>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</si>
  <si>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</si>
  <si>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</si>
  <si>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</si>
  <si>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</si>
  <si>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</si>
  <si>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</si>
  <si>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</si>
  <si>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</si>
  <si>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</si>
  <si>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</si>
  <si>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</si>
  <si>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</si>
  <si>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</si>
  <si>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</si>
  <si>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</si>
  <si>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</si>
  <si>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</si>
  <si>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</si>
  <si>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</si>
  <si>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</si>
  <si>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</si>
  <si>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</si>
  <si>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</si>
  <si>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</si>
  <si>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</si>
  <si>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</si>
  <si>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</si>
  <si>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</si>
  <si>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</si>
  <si>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</si>
  <si>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</si>
  <si>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</si>
  <si>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</si>
  <si>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</si>
  <si>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</si>
  <si>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</si>
  <si>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</si>
  <si>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</si>
  <si>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</si>
  <si>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</si>
  <si>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</si>
  <si>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</si>
  <si>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</si>
  <si>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</si>
  <si>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</si>
  <si>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</si>
  <si>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</si>
  <si>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</si>
  <si>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</si>
  <si>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</si>
  <si>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</si>
  <si>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</si>
  <si>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</si>
  <si>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</si>
  <si>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</si>
  <si>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</si>
  <si>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</si>
  <si>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</si>
  <si>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</si>
  <si>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</si>
  <si>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</si>
  <si>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</si>
  <si>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</si>
  <si>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</si>
  <si>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</si>
  <si>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</si>
  <si>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</si>
  <si>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</si>
  <si>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</si>
  <si>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</si>
  <si>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</si>
  <si>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</si>
  <si>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</si>
  <si>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</si>
  <si>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</si>
  <si>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</si>
  <si>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</si>
  <si>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</si>
  <si>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</si>
  <si>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</si>
  <si>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</si>
  <si>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</si>
  <si>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</si>
  <si>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</si>
  <si>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</si>
  <si>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</si>
  <si>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</si>
  <si>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</si>
  <si>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</si>
  <si>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</si>
  <si>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</si>
  <si>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</si>
  <si>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</si>
  <si>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</si>
  <si>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</si>
  <si>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</si>
  <si>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</si>
  <si>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</si>
  <si>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</si>
  <si>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</si>
  <si>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</si>
  <si>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</si>
  <si>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</si>
  <si>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</si>
  <si>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</si>
  <si>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</si>
  <si>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</si>
  <si>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</si>
  <si>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</si>
  <si>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</si>
  <si>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</si>
  <si>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</si>
  <si>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</si>
  <si>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</si>
  <si>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</si>
  <si>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</si>
  <si>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</si>
  <si>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</si>
  <si>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</si>
  <si>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</si>
  <si>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</si>
  <si>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</si>
  <si>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</si>
  <si>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</si>
  <si>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</si>
  <si>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</si>
  <si>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</si>
  <si>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</si>
  <si>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</si>
  <si>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</si>
  <si>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</si>
  <si>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</si>
  <si>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</si>
  <si>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</si>
  <si>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</si>
  <si>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</si>
  <si>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</si>
  <si>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</si>
  <si>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</si>
  <si>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</si>
  <si>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</si>
  <si>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</si>
  <si>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</si>
  <si>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</si>
  <si>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</si>
  <si>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</si>
  <si>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</si>
  <si>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</si>
  <si>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</si>
  <si>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</si>
  <si>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</si>
  <si>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</si>
  <si>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</si>
  <si>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</si>
  <si>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</si>
  <si>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</si>
  <si>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</si>
  <si>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</si>
  <si>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</si>
  <si>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</si>
  <si>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</si>
  <si>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</si>
  <si>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</si>
  <si>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</si>
  <si>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</si>
  <si>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</si>
  <si>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</si>
  <si>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</si>
  <si>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</si>
  <si>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</si>
  <si>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</si>
  <si>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</si>
  <si>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</si>
  <si>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</si>
  <si>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</si>
  <si>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</si>
  <si>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</si>
  <si>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</si>
  <si>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</si>
  <si>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</si>
  <si>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</si>
  <si>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</si>
  <si>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</si>
  <si>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</si>
  <si>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</si>
  <si>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</si>
  <si>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</si>
  <si>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</si>
  <si>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</si>
  <si>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</si>
  <si>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</si>
  <si>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</si>
  <si>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</si>
  <si>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</si>
  <si>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</si>
  <si>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</si>
  <si>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</si>
  <si>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</si>
  <si>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</si>
  <si>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</si>
  <si>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</si>
  <si>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</si>
  <si>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</si>
  <si>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</si>
  <si>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</si>
  <si>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</si>
  <si>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</si>
  <si>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</si>
  <si>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</si>
  <si>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</si>
  <si>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</si>
  <si>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</si>
  <si>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</si>
  <si>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</si>
  <si>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</si>
  <si>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</si>
  <si>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</si>
  <si>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</si>
  <si>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</si>
  <si>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</si>
  <si>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</si>
  <si>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</si>
  <si>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</si>
  <si>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</si>
  <si>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</si>
  <si>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</si>
  <si>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</si>
  <si>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</si>
  <si>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</si>
  <si>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</si>
  <si>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</si>
  <si>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</si>
  <si>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</si>
  <si>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</si>
  <si>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</si>
  <si>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</si>
  <si>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</si>
  <si>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</si>
  <si>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</si>
  <si>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</si>
  <si>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</si>
  <si>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</si>
  <si>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</si>
  <si>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</si>
  <si>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</si>
  <si>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</si>
  <si>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</si>
  <si>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</si>
  <si>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</si>
  <si>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</si>
  <si>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</si>
  <si>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</si>
  <si>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</si>
  <si>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</si>
  <si>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</si>
  <si>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</si>
  <si>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</si>
  <si>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</si>
  <si>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</si>
  <si>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</si>
  <si>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</si>
  <si>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</si>
  <si>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</si>
  <si>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</si>
  <si>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</si>
  <si>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</si>
  <si>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</si>
  <si>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</si>
  <si>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</si>
  <si>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</si>
  <si>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</si>
  <si>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</si>
  <si>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</si>
  <si>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</si>
  <si>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</si>
  <si>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</si>
  <si>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</si>
  <si>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</si>
  <si>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</si>
  <si>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</si>
  <si>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</si>
  <si>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</si>
  <si>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</si>
  <si>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</si>
  <si>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</si>
  <si>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</si>
  <si>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</si>
  <si>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</si>
  <si>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</si>
  <si>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</si>
  <si>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</si>
  <si>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</si>
  <si>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</si>
  <si>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</si>
  <si>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</si>
  <si>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</si>
  <si>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</si>
  <si>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</si>
  <si>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</si>
  <si>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</si>
  <si>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</si>
  <si>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</si>
  <si>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</si>
  <si>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</si>
  <si>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</si>
  <si>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</si>
  <si>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</si>
  <si>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</si>
  <si>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</si>
  <si>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</si>
  <si>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</si>
  <si>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</si>
  <si>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</si>
  <si>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</si>
  <si>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</si>
  <si>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</si>
  <si>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</si>
  <si>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</si>
  <si>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</si>
  <si>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</si>
  <si>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</si>
  <si>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</si>
  <si>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</si>
  <si>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</si>
  <si>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</si>
  <si>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</si>
  <si>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</si>
  <si>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</si>
  <si>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</si>
  <si>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</si>
  <si>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</si>
  <si>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</si>
  <si>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</si>
  <si>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</si>
  <si>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</si>
  <si>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</si>
  <si>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</si>
  <si>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</si>
  <si>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</si>
  <si>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</si>
  <si>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</si>
  <si>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</si>
  <si>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</si>
  <si>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</si>
  <si>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</si>
  <si>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</si>
  <si>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</si>
  <si>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</si>
  <si>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</si>
  <si>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</si>
  <si>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</si>
  <si>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</si>
  <si>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</si>
  <si>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</si>
  <si>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</si>
  <si>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</si>
  <si>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</si>
  <si>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</si>
  <si>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</si>
  <si>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</si>
  <si>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</si>
  <si>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</si>
  <si>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</si>
  <si>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</si>
  <si>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</si>
  <si>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</si>
  <si>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</si>
  <si>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</si>
  <si>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</si>
  <si>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</si>
  <si>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</si>
  <si>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</si>
  <si>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</si>
  <si>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</si>
  <si>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</si>
  <si>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</si>
  <si>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</si>
  <si>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</si>
  <si>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</si>
  <si>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</si>
  <si>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</si>
  <si>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</si>
  <si>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</si>
  <si>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</si>
  <si>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</si>
  <si>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</si>
  <si>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</si>
  <si>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</si>
  <si>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</si>
  <si>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</si>
  <si>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</si>
  <si>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</si>
  <si>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</si>
  <si>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</si>
  <si>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</si>
  <si>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</si>
  <si>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</si>
  <si>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</si>
  <si>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</si>
  <si>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</si>
  <si>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</si>
  <si>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</si>
  <si>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</si>
  <si>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</si>
  <si>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</si>
  <si>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</si>
  <si>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</si>
  <si>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</si>
  <si>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</si>
  <si>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</si>
  <si>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</si>
  <si>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</si>
  <si>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</si>
  <si>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</si>
  <si>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</si>
  <si>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</si>
  <si>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</si>
  <si>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</si>
  <si>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</si>
  <si>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</si>
  <si>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</si>
  <si>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</si>
  <si>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</si>
  <si>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</si>
  <si>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</si>
  <si>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</si>
  <si>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</si>
  <si>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</si>
  <si>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</si>
  <si>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</si>
  <si>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</si>
  <si>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</si>
  <si>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</si>
  <si>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</si>
  <si>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</si>
  <si>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</si>
  <si>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</si>
  <si>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</si>
  <si>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</si>
  <si>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</si>
  <si>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</si>
  <si>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</si>
  <si>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</si>
  <si>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</si>
  <si>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</si>
  <si>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</si>
  <si>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</si>
  <si>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</si>
  <si>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</si>
  <si>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</si>
  <si>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</si>
  <si>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</si>
  <si>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</si>
  <si>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</si>
  <si>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</si>
  <si>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</si>
  <si>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</si>
  <si>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</si>
  <si>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</si>
  <si>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</si>
  <si>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</si>
  <si>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</si>
  <si>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</si>
  <si>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</si>
  <si>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</si>
  <si>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</si>
  <si>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</si>
  <si>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</si>
  <si>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</si>
  <si>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</si>
  <si>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</si>
  <si>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</si>
  <si>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</si>
  <si>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</si>
  <si>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</si>
  <si>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</si>
  <si>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</si>
  <si>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</si>
  <si>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</si>
  <si>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</si>
  <si>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</si>
  <si>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</si>
  <si>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</si>
  <si>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</si>
  <si>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</si>
  <si>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</si>
  <si>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</si>
  <si>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</si>
  <si>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</si>
  <si>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</si>
  <si>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</si>
  <si>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</si>
  <si>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</si>
  <si>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</si>
  <si>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</si>
  <si>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</si>
  <si>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</si>
  <si>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</si>
  <si>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</si>
  <si>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</si>
  <si>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</si>
  <si>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</si>
  <si>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</si>
  <si>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</si>
  <si>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</si>
  <si>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</si>
  <si>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</si>
  <si>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</si>
  <si>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</si>
  <si>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</si>
  <si>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</si>
  <si>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</si>
  <si>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</si>
  <si>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</si>
  <si>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</si>
  <si>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</si>
  <si>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</si>
  <si>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</si>
  <si>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</si>
  <si>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</si>
  <si>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</si>
  <si>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</si>
  <si>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</si>
  <si>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</si>
  <si>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</si>
  <si>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</si>
  <si>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</si>
  <si>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</si>
  <si>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</si>
  <si>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</si>
  <si>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</si>
  <si>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</si>
  <si>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</si>
  <si>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</si>
  <si>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</si>
  <si>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</si>
  <si>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</si>
  <si>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</si>
  <si>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</si>
  <si>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</si>
  <si>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</si>
  <si>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</si>
  <si>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</si>
  <si>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</si>
  <si>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</si>
  <si>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</si>
  <si>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</si>
  <si>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</si>
  <si>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</si>
  <si>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</si>
  <si>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</si>
  <si>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</si>
  <si>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</si>
  <si>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</si>
  <si>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</si>
  <si>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</si>
  <si>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</si>
  <si>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</si>
  <si>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</si>
  <si>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</si>
  <si>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</si>
  <si>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</si>
  <si>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</si>
  <si>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</si>
  <si>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</si>
  <si>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</si>
  <si>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</si>
  <si>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</si>
  <si>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</si>
  <si>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</si>
  <si>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</si>
  <si>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</si>
  <si>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</si>
  <si>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</si>
  <si>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</si>
  <si>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</si>
  <si>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</si>
  <si>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</si>
  <si>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</si>
  <si>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</si>
  <si>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</si>
  <si>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</si>
  <si>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</si>
  <si>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</si>
  <si>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</si>
  <si>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</si>
  <si>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</si>
  <si>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</si>
  <si>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</si>
  <si>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</si>
  <si>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</si>
  <si>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</si>
  <si>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</si>
  <si>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</si>
  <si>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</si>
  <si>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</si>
  <si>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</si>
  <si>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</si>
  <si>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</si>
  <si>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</si>
  <si>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</si>
  <si>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</si>
  <si>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</si>
  <si>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</si>
  <si>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</si>
  <si>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</si>
  <si>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</si>
  <si>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</si>
  <si>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</si>
  <si>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</si>
  <si>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</si>
  <si>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</si>
  <si>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</si>
  <si>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</si>
  <si>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</si>
  <si>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</si>
  <si>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</si>
  <si>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</si>
  <si>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</si>
  <si>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</si>
  <si>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</si>
  <si>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</si>
  <si>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</si>
  <si>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</si>
  <si>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</si>
  <si>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</si>
  <si>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</si>
  <si>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</si>
  <si>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</si>
  <si>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</si>
  <si>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</si>
  <si>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</si>
  <si>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</si>
  <si>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</si>
  <si>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</si>
  <si>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</si>
  <si>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</si>
  <si>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</si>
  <si>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</si>
  <si>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</si>
  <si>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</si>
  <si>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</si>
  <si>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</si>
  <si>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</si>
  <si>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</si>
  <si>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</si>
  <si>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</si>
  <si>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</si>
  <si>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</si>
  <si>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</si>
  <si>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</si>
  <si>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</si>
  <si>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</si>
  <si>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</si>
  <si>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</si>
  <si>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</si>
  <si>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</si>
  <si>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</si>
  <si>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</si>
  <si>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</si>
  <si>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</si>
  <si>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</si>
  <si>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</si>
  <si>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</si>
  <si>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</si>
  <si>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</si>
  <si>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</si>
  <si>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</si>
  <si>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</si>
  <si>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</si>
  <si>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</si>
  <si>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</si>
  <si>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</si>
  <si>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</si>
  <si>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</si>
  <si>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</si>
  <si>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</si>
  <si>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</si>
  <si>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</si>
  <si>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</si>
  <si>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</si>
  <si>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</si>
  <si>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</si>
  <si>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</si>
  <si>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</si>
  <si>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</si>
  <si>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</si>
  <si>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</si>
  <si>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</si>
  <si>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</si>
  <si>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</si>
  <si>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</si>
  <si>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</si>
  <si>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</si>
  <si>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</si>
  <si>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</si>
  <si>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</si>
  <si>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</si>
  <si>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</si>
  <si>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</si>
  <si>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</si>
  <si>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</si>
  <si>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</si>
  <si>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</si>
  <si>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</si>
  <si>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</si>
  <si>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</si>
  <si>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</si>
  <si>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</si>
  <si>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</si>
  <si>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</si>
  <si>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</si>
  <si>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</si>
  <si>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</si>
  <si>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</si>
  <si>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</si>
  <si>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</si>
  <si>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</si>
  <si>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</si>
  <si>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</si>
  <si>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</si>
  <si>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</si>
  <si>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</si>
  <si>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</si>
  <si>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</si>
  <si>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</si>
  <si>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</si>
  <si>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</si>
  <si>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</si>
  <si>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</si>
  <si>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</si>
  <si>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</si>
  <si>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</si>
  <si>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</si>
  <si>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</si>
  <si>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</si>
  <si>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</si>
  <si>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</si>
  <si>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</si>
  <si>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</si>
  <si>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</si>
  <si>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</si>
  <si>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</si>
  <si>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</si>
  <si>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</si>
  <si>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</si>
  <si>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</si>
  <si>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</si>
  <si>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</si>
  <si>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</si>
  <si>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</si>
  <si>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</si>
  <si>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</si>
  <si>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</si>
  <si>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</si>
  <si>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</si>
  <si>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</si>
  <si>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</si>
  <si>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</si>
  <si>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</si>
  <si>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</si>
  <si>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</si>
  <si>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</si>
  <si>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</si>
  <si>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</si>
  <si>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</si>
  <si>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</si>
  <si>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</si>
  <si>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</si>
  <si>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</si>
  <si>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</si>
  <si>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</si>
  <si>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</si>
  <si>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</si>
  <si>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</si>
  <si>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</si>
  <si>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</si>
  <si>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</si>
  <si>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</si>
  <si>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</si>
  <si>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</si>
  <si>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</si>
  <si>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</si>
  <si>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</si>
  <si>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</si>
  <si>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</si>
  <si>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</si>
  <si>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</si>
  <si>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</si>
  <si>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</si>
  <si>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</si>
  <si>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</si>
  <si>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</si>
  <si>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</si>
  <si>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</si>
  <si>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</si>
  <si>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</si>
  <si>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</si>
  <si>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</si>
  <si>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</si>
  <si>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</si>
  <si>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</si>
  <si>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</si>
  <si>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</si>
  <si>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</si>
  <si>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</si>
  <si>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</si>
  <si>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</si>
  <si>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</si>
  <si>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</si>
  <si>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</si>
  <si>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</si>
  <si>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</si>
  <si>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</si>
  <si>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</si>
  <si>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</si>
  <si>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</si>
  <si>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</si>
  <si>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</si>
  <si>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</si>
  <si>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</si>
  <si>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</si>
  <si>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</si>
  <si>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</si>
  <si>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</si>
  <si>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</si>
  <si>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</si>
  <si>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</si>
  <si>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</si>
  <si>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</si>
  <si>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</si>
  <si>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</si>
  <si>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</si>
  <si>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</si>
  <si>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</si>
  <si>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</si>
  <si>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</si>
  <si>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</si>
  <si>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</si>
  <si>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</si>
  <si>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</si>
  <si>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</si>
  <si>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</si>
  <si>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</si>
  <si>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</si>
  <si>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</si>
  <si>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</si>
  <si>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</si>
  <si>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</si>
  <si>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</si>
  <si>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</si>
  <si>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</si>
  <si>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</si>
  <si>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</si>
  <si>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</si>
  <si>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</si>
  <si>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</si>
  <si>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</si>
  <si>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</si>
  <si>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</si>
  <si>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</si>
  <si>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</si>
  <si>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</si>
  <si>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</si>
  <si>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</si>
  <si>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</si>
  <si>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</si>
  <si>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</si>
  <si>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</si>
  <si>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</si>
  <si>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</si>
  <si>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</si>
  <si>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</si>
  <si>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</si>
  <si>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</si>
  <si>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</si>
  <si>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</si>
  <si>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</si>
  <si>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</si>
  <si>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</si>
  <si>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</si>
  <si>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</si>
  <si>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</si>
  <si>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</si>
  <si>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</si>
  <si>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</si>
  <si>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</si>
  <si>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</si>
  <si>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</si>
  <si>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</si>
  <si>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</si>
  <si>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</si>
  <si>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</si>
  <si>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</si>
  <si>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</si>
  <si>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</si>
  <si>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</si>
  <si>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</si>
  <si>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</si>
  <si>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</si>
  <si>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</si>
  <si>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</si>
  <si>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</si>
  <si>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</si>
  <si>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</si>
  <si>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</si>
  <si>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</si>
  <si>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</si>
  <si>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</si>
  <si>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</si>
  <si>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</si>
  <si>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</si>
  <si>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</si>
  <si>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</si>
  <si>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</si>
  <si>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</si>
  <si>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</si>
  <si>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</si>
  <si>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</si>
  <si>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</si>
  <si>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</si>
  <si>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</si>
  <si>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</si>
  <si>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</si>
  <si>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</si>
  <si>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</si>
  <si>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</si>
  <si>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</si>
  <si>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</si>
  <si>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</si>
  <si>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</si>
  <si>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</si>
  <si>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</si>
  <si>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</si>
  <si>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</si>
  <si>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</si>
  <si>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</si>
  <si>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</si>
  <si>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</si>
  <si>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</si>
  <si>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</si>
  <si>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</si>
  <si>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</si>
  <si>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</si>
  <si>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</si>
  <si>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</si>
  <si>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</si>
  <si>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</si>
  <si>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</si>
  <si>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</si>
  <si>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</si>
  <si>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</si>
  <si>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</si>
  <si>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</si>
  <si>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</si>
  <si>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</si>
  <si>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</si>
  <si>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</si>
  <si>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</si>
  <si>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</si>
  <si>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</si>
  <si>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</si>
  <si>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</si>
  <si>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</si>
  <si>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</si>
  <si>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</si>
  <si>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</si>
  <si>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</si>
  <si>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</si>
  <si>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</si>
  <si>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</si>
  <si>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</si>
  <si>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</si>
  <si>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</si>
  <si>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</si>
  <si>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</si>
  <si>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</si>
  <si>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</si>
  <si>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</si>
  <si>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</si>
  <si>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</si>
  <si>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</si>
  <si>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</si>
  <si>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</si>
  <si>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</si>
  <si>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</si>
  <si>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</si>
  <si>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</si>
  <si>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</si>
  <si>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</si>
  <si>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</si>
  <si>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</si>
  <si>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</si>
  <si>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</si>
  <si>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</si>
  <si>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</si>
  <si>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</si>
  <si>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</si>
  <si>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</si>
  <si>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</si>
  <si>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</si>
  <si>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</si>
  <si>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</si>
  <si>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</si>
  <si>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</si>
  <si>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</si>
  <si>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</si>
  <si>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</si>
  <si>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</si>
  <si>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</si>
  <si>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</si>
  <si>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</si>
  <si>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</si>
  <si>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</si>
  <si>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</si>
  <si>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</si>
  <si>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</si>
  <si>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</si>
  <si>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</si>
  <si>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</si>
  <si>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</si>
  <si>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</si>
  <si>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</si>
  <si>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</si>
  <si>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</si>
  <si>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</si>
  <si>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</si>
  <si>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</si>
  <si>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</si>
  <si>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</si>
  <si>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</si>
  <si>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</si>
  <si>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</si>
  <si>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</si>
  <si>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</si>
  <si>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</si>
  <si>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</si>
  <si>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</si>
  <si>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</si>
  <si>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</si>
  <si>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</si>
  <si>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</si>
  <si>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</si>
  <si>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</si>
  <si>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</si>
  <si>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</si>
  <si>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</si>
  <si>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</si>
  <si>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</si>
  <si>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</si>
  <si>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</si>
  <si>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</si>
  <si>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</si>
  <si>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</si>
  <si>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</si>
  <si>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</si>
  <si>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</si>
  <si>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</si>
  <si>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</si>
  <si>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</si>
  <si>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</si>
  <si>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</si>
  <si>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</si>
  <si>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</si>
  <si>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</si>
  <si>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</si>
  <si>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</si>
  <si>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</si>
  <si>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</si>
  <si>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</si>
  <si>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</si>
  <si>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</si>
  <si>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</si>
  <si>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</si>
  <si>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</si>
  <si>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</si>
  <si>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</si>
  <si>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</si>
  <si>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</si>
  <si>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</si>
  <si>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</si>
  <si>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</si>
  <si>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</si>
  <si>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</si>
  <si>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</si>
  <si>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</si>
  <si>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</si>
  <si>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</si>
  <si>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</si>
  <si>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</si>
  <si>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</si>
  <si>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</si>
  <si>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</si>
  <si>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</si>
  <si>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</si>
  <si>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</si>
  <si>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</si>
  <si>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</si>
  <si>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</si>
  <si>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</si>
  <si>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</si>
  <si>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</si>
  <si>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</si>
  <si>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</si>
  <si>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</si>
  <si>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</si>
  <si>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</si>
  <si>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</si>
  <si>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</si>
  <si>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</si>
  <si>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</si>
  <si>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</si>
  <si>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</si>
  <si>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</si>
  <si>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</si>
  <si>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</si>
  <si>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</si>
  <si>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</si>
  <si>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</si>
  <si>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</si>
  <si>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</si>
  <si>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</si>
  <si>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</si>
  <si>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</si>
  <si>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</si>
  <si>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</si>
  <si>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</si>
  <si>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</si>
  <si>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</si>
  <si>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</si>
  <si>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</si>
  <si>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</si>
  <si>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</si>
  <si>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</si>
  <si>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</si>
  <si>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</si>
  <si>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</si>
  <si>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</si>
  <si>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</si>
  <si>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</si>
  <si>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</si>
  <si>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</si>
  <si>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</si>
  <si>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</si>
  <si>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</si>
  <si>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</si>
  <si>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</si>
  <si>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</si>
  <si>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</si>
  <si>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</si>
  <si>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</si>
  <si>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</si>
  <si>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</si>
  <si>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</si>
  <si>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</si>
  <si>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</si>
  <si>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</si>
  <si>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</si>
  <si>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</si>
  <si>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</si>
  <si>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</si>
  <si>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</si>
  <si>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</si>
  <si>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</si>
  <si>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</si>
  <si>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</si>
  <si>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</si>
  <si>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</si>
  <si>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</si>
  <si>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</si>
  <si>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</si>
  <si>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</si>
  <si>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</si>
  <si>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</si>
  <si>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</si>
  <si>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</si>
  <si>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</si>
  <si>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</si>
  <si>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</si>
  <si>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</si>
  <si>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</si>
  <si>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</si>
  <si>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</si>
  <si>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</si>
  <si>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</si>
  <si>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</si>
  <si>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</si>
  <si>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</si>
  <si>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</si>
  <si>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</si>
  <si>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</si>
  <si>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</si>
  <si>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</si>
  <si>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</si>
  <si>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</si>
  <si>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</si>
  <si>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</si>
  <si>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</si>
  <si>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</si>
  <si>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</si>
  <si>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</si>
  <si>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</si>
  <si>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</si>
  <si>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</si>
  <si>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</si>
  <si>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</si>
  <si>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</si>
  <si>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</si>
  <si>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</si>
  <si>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</si>
  <si>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</si>
  <si>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</si>
  <si>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</si>
  <si>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</si>
  <si>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</si>
  <si>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</si>
  <si>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</si>
  <si>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</si>
  <si>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</si>
  <si>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</si>
  <si>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</si>
  <si>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</si>
  <si>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</si>
  <si>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</si>
  <si>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</si>
  <si>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</si>
  <si>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</si>
  <si>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</si>
  <si>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</si>
  <si>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</si>
  <si>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</si>
  <si>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</si>
  <si>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</si>
  <si>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</si>
  <si>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</si>
  <si>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</si>
  <si>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</si>
  <si>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</si>
  <si>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</si>
  <si>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</si>
  <si>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</si>
  <si>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</si>
  <si>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</si>
  <si>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</si>
  <si>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</si>
  <si>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</si>
  <si>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</si>
  <si>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</si>
  <si>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</si>
  <si>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</si>
  <si>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</si>
  <si>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</si>
  <si>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</si>
  <si>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</si>
  <si>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</si>
  <si>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</si>
  <si>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</si>
  <si>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</si>
  <si>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</si>
  <si>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</si>
  <si>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</si>
  <si>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</si>
  <si>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</si>
  <si>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</si>
  <si>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</si>
  <si>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</si>
  <si>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</si>
  <si>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</si>
  <si>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</si>
  <si>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</si>
  <si>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</si>
  <si>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</si>
  <si>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</si>
  <si>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</si>
  <si>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</si>
  <si>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</si>
  <si>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</si>
  <si>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</si>
  <si>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</si>
  <si>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</si>
  <si>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</si>
  <si>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</si>
  <si>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</si>
  <si>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</si>
  <si>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</si>
  <si>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</si>
  <si>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</si>
  <si>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</si>
  <si>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</si>
  <si>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</si>
  <si>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</si>
  <si>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</si>
  <si>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</si>
  <si>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</si>
  <si>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</si>
  <si>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</si>
  <si>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</si>
  <si>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</si>
  <si>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</si>
  <si>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</si>
  <si>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</si>
  <si>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</si>
  <si>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</si>
  <si>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</si>
  <si>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</si>
  <si>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</si>
  <si>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</si>
  <si>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</si>
  <si>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</si>
  <si>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</si>
  <si>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</si>
  <si>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</si>
  <si>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</si>
  <si>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</si>
  <si>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</si>
  <si>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</si>
  <si>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</si>
  <si>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</si>
  <si>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</si>
  <si>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</si>
  <si>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</si>
  <si>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</si>
  <si>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</si>
  <si>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</si>
  <si>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</si>
  <si>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</si>
  <si>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</si>
  <si>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</si>
  <si>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</si>
  <si>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</si>
  <si>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</si>
  <si>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</si>
  <si>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</si>
  <si>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</si>
  <si>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</si>
  <si>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</si>
  <si>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</si>
  <si>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</si>
  <si>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</si>
  <si>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</si>
  <si>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</si>
  <si>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</si>
  <si>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</si>
  <si>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</si>
  <si>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</si>
  <si>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</si>
  <si>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</si>
  <si>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</si>
  <si>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</si>
  <si>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</si>
  <si>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</si>
  <si>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</si>
  <si>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</si>
  <si>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</si>
  <si>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</si>
  <si>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</si>
  <si>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</si>
  <si>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</si>
  <si>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</si>
  <si>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</si>
  <si>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</si>
  <si>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</si>
  <si>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</si>
  <si>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</si>
  <si>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</si>
  <si>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</si>
  <si>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</si>
  <si>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</si>
  <si>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</si>
  <si>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</si>
  <si>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</si>
  <si>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</si>
  <si>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</si>
  <si>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</si>
  <si>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</si>
  <si>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</si>
  <si>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</si>
  <si>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</si>
  <si>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</si>
  <si>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</si>
  <si>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</si>
  <si>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</si>
  <si>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</si>
  <si>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</si>
  <si>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</si>
  <si>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</si>
  <si>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</si>
  <si>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</si>
  <si>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</si>
  <si>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</si>
  <si>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</si>
  <si>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</si>
  <si>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</si>
  <si>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</si>
  <si>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</si>
  <si>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</si>
  <si>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</si>
  <si>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</si>
  <si>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</si>
  <si>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</si>
  <si>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</si>
  <si>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</si>
  <si>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</si>
  <si>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</si>
  <si>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</si>
  <si>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</si>
  <si>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</si>
  <si>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</si>
  <si>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</si>
  <si>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</si>
  <si>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</si>
  <si>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</si>
  <si>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</si>
  <si>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</si>
  <si>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</si>
  <si>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</si>
  <si>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</si>
  <si>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</si>
  <si>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</si>
  <si>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</si>
  <si>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</si>
  <si>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</si>
  <si>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</si>
  <si>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</si>
  <si>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</si>
  <si>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</si>
  <si>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</si>
  <si>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</si>
  <si>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</si>
  <si>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</si>
  <si>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</si>
  <si>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</si>
  <si>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</si>
  <si>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</si>
  <si>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</si>
  <si>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</si>
  <si>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</si>
  <si>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</si>
  <si>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</si>
  <si>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</si>
  <si>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</si>
  <si>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</si>
  <si>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</si>
  <si>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</si>
  <si>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</si>
  <si>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</si>
  <si>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</si>
  <si>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</si>
  <si>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</si>
  <si>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</si>
  <si>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</si>
  <si>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</si>
  <si>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</si>
  <si>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</si>
  <si>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</si>
  <si>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</si>
  <si>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</si>
  <si>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</si>
  <si>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</si>
  <si>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</si>
  <si>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</si>
  <si>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</si>
  <si>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</si>
  <si>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</si>
  <si>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</si>
  <si>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</si>
  <si>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</si>
  <si>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</si>
  <si>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</si>
  <si>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</si>
  <si>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</si>
  <si>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</si>
  <si>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</si>
  <si>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</si>
  <si>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</si>
  <si>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</si>
  <si>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</si>
  <si>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</si>
  <si>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</si>
  <si>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</si>
  <si>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</si>
  <si>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</si>
  <si>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</si>
  <si>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</si>
  <si>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</si>
  <si>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</si>
  <si>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</si>
  <si>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</si>
  <si>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</si>
  <si>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</si>
  <si>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</si>
  <si>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</si>
  <si>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</si>
  <si>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</si>
  <si>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</si>
  <si>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</si>
  <si>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</si>
  <si>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</si>
  <si>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</si>
  <si>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</si>
  <si>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</si>
  <si>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</si>
  <si>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</si>
  <si>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</si>
  <si>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</si>
  <si>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</si>
  <si>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</si>
  <si>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</si>
  <si>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</si>
  <si>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</si>
  <si>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</si>
  <si>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</si>
  <si>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</si>
  <si>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</si>
  <si>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</si>
  <si>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</si>
  <si>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</si>
  <si>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</si>
  <si>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</si>
  <si>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</si>
  <si>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</si>
  <si>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</si>
  <si>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</si>
  <si>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</si>
  <si>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</si>
  <si>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</si>
  <si>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</si>
  <si>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</si>
  <si>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</si>
  <si>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</si>
  <si>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</si>
  <si>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</si>
  <si>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</si>
  <si>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</si>
  <si>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</si>
  <si>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</si>
  <si>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</si>
  <si>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</si>
  <si>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</si>
  <si>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</si>
  <si>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</si>
  <si>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</si>
  <si>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</si>
  <si>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</si>
  <si>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</si>
  <si>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</si>
  <si>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</si>
  <si>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</si>
  <si>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</si>
  <si>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</si>
  <si>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</si>
  <si>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</si>
  <si>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</si>
  <si>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</si>
  <si>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</si>
  <si>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</si>
  <si>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</si>
  <si>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</si>
  <si>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</si>
  <si>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</si>
  <si>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</si>
  <si>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</si>
  <si>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</si>
  <si>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</si>
  <si>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</si>
  <si>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</si>
  <si>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</si>
  <si>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</si>
  <si>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</si>
  <si>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</si>
  <si>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</si>
  <si>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</si>
  <si>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</si>
  <si>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</si>
  <si>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</si>
  <si>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</si>
  <si>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</si>
  <si>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</si>
  <si>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</si>
  <si>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</si>
  <si>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</si>
  <si>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</si>
  <si>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</si>
  <si>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</si>
  <si>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</si>
  <si>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</si>
  <si>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</si>
  <si>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</si>
  <si>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</si>
  <si>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</si>
  <si>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</si>
  <si>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</si>
  <si>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</si>
  <si>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</si>
  <si>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</si>
  <si>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</si>
  <si>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</si>
  <si>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</si>
  <si>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</si>
  <si>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</si>
  <si>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</si>
  <si>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</si>
  <si>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</si>
  <si>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</si>
  <si>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</si>
  <si>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</si>
  <si>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</si>
  <si>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</si>
  <si>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</si>
  <si>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</si>
  <si>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</si>
  <si>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</si>
  <si>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</si>
  <si>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</si>
  <si>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</si>
  <si>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</si>
  <si>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</si>
  <si>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</si>
  <si>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</si>
  <si>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</si>
  <si>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</si>
  <si>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</si>
  <si>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</si>
  <si>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</si>
  <si>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</si>
  <si>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</si>
  <si>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</si>
  <si>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</si>
  <si>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</si>
  <si>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</si>
  <si>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</si>
  <si>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</si>
  <si>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</si>
  <si>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</si>
  <si>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</si>
  <si>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</si>
  <si>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</si>
  <si>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</si>
  <si>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</si>
  <si>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</si>
  <si>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</si>
  <si>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</si>
  <si>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</si>
  <si>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</si>
  <si>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</si>
  <si>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</si>
  <si>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</si>
  <si>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</si>
  <si>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</si>
  <si>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</si>
  <si>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</si>
  <si>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</si>
  <si>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</si>
  <si>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</si>
  <si>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</si>
  <si>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</si>
  <si>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</si>
  <si>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</si>
  <si>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</si>
  <si>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</si>
  <si>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</si>
  <si>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</si>
  <si>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</si>
  <si>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</si>
  <si>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</si>
  <si>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</si>
  <si>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</si>
  <si>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</si>
  <si>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</si>
  <si>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</si>
  <si>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</si>
  <si>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</si>
  <si>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</si>
  <si>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</si>
  <si>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</si>
  <si>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</si>
  <si>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</si>
  <si>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</si>
  <si>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</si>
  <si>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</si>
  <si>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</si>
  <si>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</si>
  <si>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</si>
  <si>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</si>
  <si>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</si>
  <si>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</si>
  <si>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</si>
  <si>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</si>
  <si>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</si>
  <si>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</si>
  <si>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</si>
  <si>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</si>
  <si>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</si>
  <si>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</si>
  <si>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</si>
  <si>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</si>
  <si>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</si>
  <si>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</si>
  <si>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</si>
  <si>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</si>
  <si>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</si>
  <si>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</si>
  <si>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</si>
  <si>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</si>
  <si>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</si>
  <si>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</si>
  <si>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</si>
  <si>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</si>
  <si>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</si>
  <si>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</si>
  <si>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</si>
  <si>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</si>
  <si>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</si>
  <si>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</si>
  <si>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</si>
  <si>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</si>
  <si>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</si>
  <si>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</si>
  <si>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</si>
  <si>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</si>
  <si>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</si>
  <si>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</si>
  <si>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</si>
  <si>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</si>
  <si>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</si>
  <si>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</si>
  <si>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</si>
  <si>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</si>
  <si>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</si>
  <si>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</si>
  <si>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</si>
  <si>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</si>
  <si>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</si>
  <si>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</si>
  <si>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</si>
  <si>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</si>
  <si>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</si>
  <si>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</si>
  <si>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</si>
  <si>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</si>
  <si>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</si>
  <si>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</si>
  <si>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</si>
  <si>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</si>
  <si>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</si>
  <si>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</si>
  <si>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</si>
  <si>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</si>
  <si>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</si>
  <si>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</si>
  <si>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</si>
  <si>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</si>
  <si>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</si>
  <si>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</si>
  <si>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</si>
  <si>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</si>
  <si>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</si>
  <si>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</si>
  <si>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</si>
  <si>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</si>
  <si>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</si>
  <si>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</si>
  <si>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</si>
  <si>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</si>
  <si>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</si>
  <si>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</si>
  <si>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</si>
  <si>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</si>
  <si>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</si>
  <si>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</si>
  <si>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</si>
  <si>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</si>
  <si>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</si>
  <si>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</si>
  <si>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</si>
  <si>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</si>
  <si>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</si>
  <si>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</si>
  <si>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</si>
  <si>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</si>
  <si>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</si>
  <si>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</si>
  <si>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</si>
  <si>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</si>
  <si>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</si>
  <si>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</si>
  <si>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</si>
  <si>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</si>
  <si>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</si>
  <si>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</si>
  <si>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</si>
  <si>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</si>
  <si>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</si>
  <si>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</si>
  <si>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</si>
  <si>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</si>
  <si>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</si>
  <si>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</si>
  <si>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</si>
  <si>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</si>
  <si>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</si>
  <si>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</si>
  <si>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</si>
  <si>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</si>
  <si>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</si>
  <si>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</si>
  <si>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</si>
  <si>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</si>
  <si>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</si>
  <si>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</si>
  <si>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</si>
  <si>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</si>
  <si>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</si>
  <si>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</si>
  <si>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</si>
  <si>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</si>
  <si>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</si>
  <si>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</si>
  <si>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</si>
  <si>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</si>
  <si>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</si>
  <si>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</si>
  <si>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</si>
  <si>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</si>
  <si>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</si>
  <si>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</si>
  <si>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</si>
  <si>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</si>
  <si>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</si>
  <si>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</si>
  <si>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</si>
  <si>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</si>
  <si>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</si>
  <si>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</si>
  <si>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</si>
  <si>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</si>
  <si>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</si>
  <si>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</si>
  <si>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</si>
  <si>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</si>
  <si>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</si>
  <si>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</si>
  <si>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</si>
  <si>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</si>
  <si>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</si>
  <si>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</si>
  <si>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</si>
  <si>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</si>
  <si>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</si>
  <si>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</si>
  <si>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</si>
  <si>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</si>
  <si>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</si>
  <si>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</si>
  <si>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</si>
  <si>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</si>
  <si>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</si>
  <si>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</si>
  <si>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</si>
  <si>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</si>
  <si>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</si>
  <si>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</si>
  <si>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</si>
  <si>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</si>
  <si>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</si>
  <si>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</si>
  <si>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</si>
  <si>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</si>
  <si>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</si>
  <si>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</si>
  <si>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</si>
  <si>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</si>
  <si>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</si>
  <si>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</si>
  <si>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</si>
  <si>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</si>
  <si>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</si>
  <si>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</si>
  <si>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</si>
  <si>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</si>
  <si>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</si>
  <si>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</si>
  <si>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</si>
  <si>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</si>
  <si>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</si>
  <si>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</si>
  <si>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</si>
  <si>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</si>
  <si>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</si>
  <si>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</si>
  <si>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</si>
  <si>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</si>
  <si>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</si>
  <si>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</si>
  <si>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</si>
  <si>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</si>
  <si>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</si>
  <si>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</si>
  <si>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</si>
  <si>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</si>
  <si>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</si>
  <si>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</si>
  <si>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</si>
  <si>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</si>
  <si>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</si>
  <si>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</si>
  <si>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</si>
  <si>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</si>
  <si>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</si>
  <si>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</si>
  <si>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</si>
  <si>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</si>
  <si>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</si>
  <si>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</si>
  <si>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</si>
  <si>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</si>
  <si>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</si>
  <si>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</si>
  <si>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</si>
  <si>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</si>
  <si>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</si>
  <si>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</si>
  <si>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</si>
  <si>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</si>
  <si>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</si>
  <si>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</si>
  <si>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</si>
  <si>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</si>
  <si>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</si>
  <si>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</si>
  <si>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</si>
  <si>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</si>
  <si>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</si>
  <si>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</si>
  <si>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</si>
  <si>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</si>
  <si>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</si>
  <si>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</si>
  <si>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</si>
  <si>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</si>
  <si>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</si>
  <si>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</si>
  <si>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</si>
  <si>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</si>
  <si>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</si>
  <si>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</si>
  <si>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</si>
  <si>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</si>
  <si>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</si>
  <si>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</si>
  <si>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</si>
  <si>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</si>
  <si>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</si>
  <si>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</si>
  <si>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</si>
  <si>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</si>
  <si>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</si>
  <si>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</si>
  <si>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</si>
  <si>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</si>
  <si>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</si>
  <si>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</si>
  <si>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</si>
  <si>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</si>
  <si>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</si>
  <si>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</si>
  <si>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</si>
  <si>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</si>
  <si>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</si>
  <si>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</si>
  <si>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</si>
  <si>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</si>
  <si>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</si>
  <si>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</si>
  <si>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</si>
  <si>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</si>
  <si>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</si>
  <si>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</si>
  <si>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</si>
  <si>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</si>
  <si>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</si>
  <si>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</si>
  <si>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</si>
  <si>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</si>
  <si>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</si>
  <si>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</si>
  <si>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</si>
  <si>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</si>
  <si>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</si>
  <si>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</si>
  <si>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</si>
  <si>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</si>
  <si>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</si>
  <si>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</si>
  <si>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</si>
  <si>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</si>
  <si>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</si>
  <si>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</si>
  <si>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</si>
  <si>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</si>
  <si>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</si>
  <si>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</si>
  <si>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</si>
  <si>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</si>
  <si>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</si>
  <si>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</si>
  <si>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</si>
  <si>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</si>
  <si>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</si>
  <si>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</si>
  <si>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</si>
  <si>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</si>
  <si>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</si>
  <si>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</si>
  <si>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</si>
  <si>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</si>
  <si>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</si>
  <si>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</si>
  <si>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</si>
  <si>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</si>
  <si>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</si>
  <si>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</si>
  <si>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</si>
  <si>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</si>
  <si>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</si>
  <si>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</si>
  <si>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</si>
  <si>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</si>
  <si>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</si>
  <si>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</si>
  <si>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</si>
  <si>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</si>
  <si>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</si>
  <si>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</si>
  <si>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</si>
  <si>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</si>
  <si>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</si>
  <si>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</si>
  <si>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</si>
  <si>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</si>
  <si>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</si>
  <si>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</si>
  <si>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</si>
  <si>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</si>
  <si>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</si>
  <si>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</si>
  <si>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</si>
  <si>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</si>
  <si>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</si>
  <si>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</si>
  <si>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</si>
  <si>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</si>
  <si>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</si>
  <si>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</si>
  <si>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</si>
  <si>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</si>
  <si>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</si>
  <si>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</si>
  <si>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</si>
  <si>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</si>
  <si>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</si>
  <si>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</si>
  <si>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</si>
  <si>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</si>
  <si>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</si>
  <si>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</si>
  <si>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</si>
  <si>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</si>
  <si>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</si>
  <si>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</si>
  <si>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</si>
  <si>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</si>
  <si>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</si>
  <si>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</si>
  <si>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</si>
  <si>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</si>
  <si>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</si>
  <si>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</si>
  <si>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</si>
  <si>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</si>
  <si>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</si>
  <si>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</si>
  <si>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</si>
  <si>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</si>
  <si>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</si>
  <si>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</si>
  <si>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</si>
  <si>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</si>
  <si>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</si>
  <si>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</si>
  <si>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</si>
  <si>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</si>
  <si>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</si>
  <si>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</si>
  <si>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</si>
  <si>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</si>
  <si>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</si>
  <si>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</si>
  <si>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</si>
  <si>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</si>
  <si>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</si>
  <si>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</si>
  <si>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</si>
  <si>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</si>
  <si>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</si>
  <si>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</si>
  <si>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</si>
  <si>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</si>
  <si>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</si>
  <si>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</si>
  <si>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</si>
  <si>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</si>
  <si>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</si>
  <si>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</si>
  <si>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</si>
  <si>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</si>
  <si>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</si>
  <si>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</si>
  <si>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</si>
  <si>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</si>
  <si>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</si>
  <si>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</si>
  <si>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</si>
  <si>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</si>
  <si>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</si>
  <si>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</si>
  <si>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</si>
  <si>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</si>
  <si>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</si>
  <si>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</si>
  <si>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</si>
  <si>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</si>
  <si>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</si>
  <si>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</si>
  <si>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</si>
  <si>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</si>
  <si>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</si>
  <si>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</si>
  <si>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</si>
  <si>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</si>
  <si>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</si>
  <si>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</si>
  <si>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</si>
  <si>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</si>
  <si>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</si>
  <si>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</si>
  <si>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</si>
  <si>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</si>
  <si>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</si>
  <si>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</si>
  <si>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</si>
  <si>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</si>
  <si>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</si>
  <si>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</si>
  <si>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</si>
  <si>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</si>
  <si>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</si>
  <si>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</si>
  <si>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</si>
  <si>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</si>
  <si>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</si>
  <si>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</si>
  <si>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</si>
  <si>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</si>
  <si>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</si>
  <si>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</si>
  <si>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</si>
  <si>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</si>
  <si>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</si>
  <si>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</si>
  <si>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</si>
  <si>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</si>
  <si>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</si>
  <si>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</si>
  <si>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</si>
  <si>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</si>
  <si>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</si>
  <si>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</si>
  <si>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</si>
  <si>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</si>
  <si>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</si>
  <si>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</si>
  <si>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</si>
  <si>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</si>
  <si>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</si>
  <si>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</si>
  <si>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</si>
  <si>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</si>
  <si>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</si>
  <si>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</si>
  <si>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</si>
  <si>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</si>
  <si>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</si>
  <si>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</si>
  <si>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</si>
  <si>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</si>
  <si>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</si>
  <si>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</si>
  <si>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</si>
  <si>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</si>
  <si>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</si>
  <si>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</si>
  <si>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</si>
  <si>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</si>
  <si>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</si>
  <si>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</si>
  <si>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</si>
  <si>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</si>
  <si>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</si>
  <si>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</si>
  <si>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</si>
  <si>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</si>
  <si>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</si>
  <si>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</si>
  <si>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</si>
  <si>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</si>
  <si>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</si>
  <si>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</si>
  <si>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</si>
  <si>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</si>
  <si>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</si>
  <si>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</si>
  <si>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</si>
  <si>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</si>
  <si>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</si>
  <si>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</si>
  <si>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</si>
  <si>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</si>
  <si>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</si>
  <si>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</si>
  <si>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</si>
  <si>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</si>
  <si>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</si>
  <si>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</si>
  <si>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</si>
  <si>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</si>
  <si>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</si>
  <si>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</si>
  <si>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</si>
  <si>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</si>
  <si>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</si>
  <si>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</si>
  <si>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</si>
  <si>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</si>
  <si>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</si>
  <si>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</si>
  <si>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</si>
  <si>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</si>
  <si>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</si>
  <si>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</si>
  <si>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</si>
  <si>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</si>
  <si>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</si>
  <si>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</si>
  <si>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</si>
  <si>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</si>
  <si>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</si>
  <si>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</si>
  <si>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</si>
  <si>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</si>
  <si>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</si>
  <si>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</si>
  <si>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</si>
  <si>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</si>
  <si>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</si>
  <si>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</si>
  <si>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</si>
  <si>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</si>
  <si>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</si>
  <si>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</si>
  <si>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</si>
  <si>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</si>
  <si>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</si>
  <si>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</si>
  <si>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</si>
  <si>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</si>
  <si>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</si>
  <si>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</si>
  <si>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</si>
  <si>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</si>
  <si>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</si>
  <si>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</si>
  <si>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</si>
  <si>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</si>
  <si>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</si>
  <si>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</si>
  <si>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</si>
  <si>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</si>
  <si>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</si>
  <si>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</si>
  <si>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</si>
  <si>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</si>
  <si>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</si>
  <si>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</si>
  <si>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</si>
  <si>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</si>
  <si>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</si>
  <si>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</si>
  <si>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</si>
  <si>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</si>
  <si>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</si>
  <si>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</si>
  <si>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</si>
  <si>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</si>
  <si>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</si>
  <si>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</si>
  <si>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</si>
  <si>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</si>
  <si>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</si>
  <si>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</si>
  <si>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</si>
  <si>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</si>
  <si>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</si>
  <si>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</si>
  <si>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</si>
  <si>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</si>
  <si>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</si>
  <si>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</si>
  <si>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</si>
  <si>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</si>
  <si>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</si>
  <si>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</si>
  <si>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</si>
  <si>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</si>
  <si>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</si>
  <si>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</si>
  <si>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</si>
  <si>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</si>
  <si>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</si>
  <si>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</si>
  <si>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</si>
  <si>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</si>
  <si>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</si>
  <si>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</si>
  <si>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</si>
  <si>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</si>
  <si>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</si>
  <si>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</si>
  <si>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</si>
  <si>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</si>
  <si>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</si>
  <si>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</si>
  <si>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</si>
  <si>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</si>
  <si>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</si>
  <si>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</si>
  <si>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</si>
  <si>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</si>
  <si>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</si>
  <si>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</si>
  <si>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</si>
  <si>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</si>
  <si>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</si>
  <si>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</si>
  <si>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</si>
  <si>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</si>
  <si>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</si>
  <si>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</si>
  <si>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</si>
  <si>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</si>
  <si>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</si>
  <si>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</si>
  <si>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</si>
  <si>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</si>
  <si>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</si>
  <si>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</si>
  <si>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</si>
  <si>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</si>
  <si>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</si>
  <si>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</si>
  <si>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</si>
  <si>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</si>
  <si>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</si>
  <si>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</si>
  <si>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</si>
  <si>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</si>
  <si>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</si>
  <si>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</si>
  <si>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</si>
  <si>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</si>
  <si>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</si>
  <si>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</si>
  <si>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</si>
  <si>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</si>
  <si>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</si>
  <si>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</si>
  <si>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</si>
  <si>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</si>
  <si>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</si>
  <si>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</si>
  <si>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</si>
  <si>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</si>
  <si>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</si>
  <si>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</si>
  <si>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</si>
  <si>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</si>
  <si>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</si>
  <si>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</si>
  <si>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</si>
  <si>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</si>
  <si>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</si>
  <si>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</si>
  <si>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</si>
  <si>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</si>
  <si>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</si>
  <si>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</si>
  <si>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</si>
  <si>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</si>
  <si>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</si>
  <si>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</si>
  <si>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</si>
  <si>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</si>
  <si>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</si>
  <si>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</si>
  <si>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</si>
  <si>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</si>
  <si>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</si>
  <si>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</si>
  <si>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</si>
  <si>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</si>
  <si>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</si>
  <si>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</si>
  <si>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</si>
  <si>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</si>
  <si>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</si>
  <si>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</si>
  <si>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</si>
  <si>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</si>
  <si>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</si>
  <si>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</si>
  <si>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</si>
  <si>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</si>
  <si>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</si>
  <si>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</si>
  <si>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</si>
  <si>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</si>
  <si>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</si>
  <si>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</si>
  <si>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</si>
  <si>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</si>
  <si>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</si>
  <si>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</si>
  <si>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</si>
  <si>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</si>
  <si>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</si>
  <si>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</si>
  <si>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</si>
  <si>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</si>
  <si>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</si>
  <si>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</si>
  <si>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</si>
  <si>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</si>
  <si>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</si>
  <si>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</si>
  <si>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</si>
  <si>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</si>
  <si>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</si>
  <si>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</si>
  <si>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</si>
  <si>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</si>
  <si>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</si>
  <si>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</si>
  <si>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</si>
  <si>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</si>
  <si>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</si>
  <si>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</si>
  <si>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</si>
  <si>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</si>
  <si>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</si>
  <si>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</si>
  <si>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</si>
  <si>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</si>
  <si>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</si>
  <si>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</si>
  <si>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</si>
  <si>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</si>
  <si>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</si>
  <si>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</si>
  <si>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</si>
  <si>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</si>
  <si>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</si>
  <si>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</si>
  <si>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</si>
  <si>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</si>
  <si>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</si>
  <si>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</si>
  <si>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</si>
  <si>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</si>
  <si>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</si>
  <si>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</si>
  <si>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</si>
  <si>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</si>
  <si>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</si>
  <si>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</si>
  <si>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</si>
  <si>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</si>
  <si>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</si>
  <si>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</si>
  <si>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</si>
  <si>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</si>
  <si>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</si>
  <si>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</si>
  <si>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</si>
  <si>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</si>
  <si>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</si>
  <si>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</si>
  <si>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</si>
  <si>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</si>
  <si>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</si>
  <si>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</si>
  <si>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</si>
  <si>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</si>
  <si>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</si>
  <si>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</si>
  <si>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</si>
  <si>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</si>
  <si>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</si>
  <si>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</si>
  <si>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</si>
  <si>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</si>
  <si>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</si>
  <si>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</si>
  <si>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</si>
  <si>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</si>
  <si>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</si>
  <si>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</si>
  <si>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</si>
  <si>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</si>
  <si>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</si>
  <si>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</si>
  <si>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</si>
  <si>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</si>
  <si>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</si>
  <si>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</si>
  <si>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</si>
  <si>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</si>
  <si>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</si>
  <si>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</si>
  <si>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</si>
  <si>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</si>
  <si>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</si>
  <si>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</si>
  <si>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</si>
  <si>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</si>
  <si>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</si>
  <si>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</si>
  <si>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</si>
  <si>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</si>
  <si>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</si>
  <si>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</si>
  <si>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</si>
  <si>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</si>
  <si>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</si>
  <si>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</si>
  <si>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</si>
  <si>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</si>
  <si>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</si>
  <si>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</si>
  <si>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</si>
  <si>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</si>
  <si>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</si>
  <si>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</si>
  <si>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</si>
  <si>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</si>
  <si>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</si>
  <si>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</si>
  <si>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</si>
  <si>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</si>
  <si>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</si>
  <si>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</si>
  <si>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</si>
  <si>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</si>
  <si>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</si>
  <si>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</si>
  <si>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</si>
  <si>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</si>
  <si>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</si>
  <si>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</si>
  <si>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</si>
  <si>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</si>
  <si>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</si>
  <si>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</si>
  <si>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</si>
  <si>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</si>
  <si>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</si>
  <si>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</si>
  <si>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</si>
  <si>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</si>
  <si>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</si>
  <si>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</si>
  <si>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</si>
  <si>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</si>
  <si>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</si>
  <si>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</si>
  <si>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</si>
  <si>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</si>
  <si>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</si>
  <si>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</si>
  <si>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</si>
  <si>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</si>
  <si>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</si>
  <si>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</si>
  <si>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</si>
  <si>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</si>
  <si>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</si>
  <si>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</si>
  <si>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</si>
  <si>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</si>
  <si>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</si>
  <si>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</si>
  <si>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</si>
  <si>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</si>
  <si>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</si>
  <si>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</si>
  <si>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</si>
  <si>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</si>
  <si>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</si>
  <si>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</si>
  <si>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</si>
  <si>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</si>
  <si>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</si>
  <si>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</si>
  <si>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</si>
  <si>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</si>
  <si>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</si>
  <si>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</si>
  <si>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</si>
  <si>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</si>
  <si>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</si>
  <si>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</si>
  <si>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</si>
  <si>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</si>
  <si>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</si>
  <si>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</si>
  <si>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</si>
  <si>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</si>
  <si>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</si>
  <si>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</si>
  <si>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</si>
  <si>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</si>
  <si>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</si>
  <si>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</si>
  <si>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</si>
  <si>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</si>
  <si>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</si>
  <si>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</si>
  <si>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</si>
  <si>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</si>
  <si>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</si>
  <si>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</si>
  <si>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</si>
  <si>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</si>
  <si>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</si>
  <si>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</si>
  <si>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</si>
  <si>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</si>
  <si>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</si>
  <si>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</si>
  <si>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</si>
  <si>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</si>
  <si>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</si>
  <si>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</si>
  <si>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</si>
  <si>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</si>
  <si>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</si>
  <si>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</si>
  <si>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</si>
  <si>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</si>
  <si>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</si>
  <si>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</si>
  <si>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</si>
  <si>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</si>
  <si>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</si>
  <si>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</si>
  <si>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</si>
  <si>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</si>
  <si>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</si>
  <si>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</si>
  <si>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</si>
  <si>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</si>
  <si>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</si>
  <si>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</si>
  <si>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</si>
  <si>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</si>
  <si>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</si>
  <si>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</si>
  <si>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</si>
  <si>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</si>
  <si>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</si>
  <si>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</si>
  <si>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</si>
  <si>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</si>
  <si>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</si>
  <si>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</si>
  <si>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</si>
  <si>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</si>
  <si>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</si>
  <si>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</si>
  <si>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</si>
  <si>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</si>
  <si>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</si>
  <si>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</si>
  <si>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</si>
  <si>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</si>
  <si>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</si>
  <si>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</si>
  <si>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</si>
  <si>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</si>
  <si>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</si>
  <si>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</si>
  <si>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</si>
  <si>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</si>
  <si>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</si>
  <si>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</si>
  <si>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</si>
  <si>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</si>
  <si>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</si>
  <si>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</si>
  <si>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</si>
  <si>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</si>
  <si>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</si>
  <si>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</si>
  <si>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</si>
  <si>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</si>
  <si>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</si>
  <si>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</si>
  <si>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</si>
  <si>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</si>
  <si>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</si>
  <si>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</si>
  <si>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</si>
  <si>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</si>
  <si>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</si>
  <si>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</si>
  <si>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</si>
  <si>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</si>
  <si>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</si>
  <si>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</si>
  <si>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</si>
  <si>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</si>
  <si>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</si>
  <si>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</si>
  <si>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</si>
  <si>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</si>
  <si>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</si>
  <si>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</si>
  <si>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</si>
  <si>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</si>
  <si>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</si>
  <si>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</si>
  <si>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</si>
  <si>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</si>
  <si>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</si>
  <si>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</si>
  <si>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</si>
  <si>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</si>
  <si>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</si>
  <si>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</si>
  <si>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</si>
  <si>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</si>
  <si>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</si>
  <si>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</si>
  <si>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</si>
  <si>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</si>
  <si>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</si>
  <si>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</si>
  <si>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</si>
  <si>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</si>
  <si>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</si>
  <si>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</si>
  <si>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</si>
  <si>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</si>
  <si>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</si>
  <si>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</si>
  <si>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</si>
  <si>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</si>
  <si>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</si>
  <si>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</si>
  <si>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</si>
  <si>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</si>
  <si>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</si>
  <si>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</si>
  <si>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</si>
  <si>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</si>
  <si>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</si>
  <si>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</si>
  <si>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</si>
  <si>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</si>
  <si>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</si>
  <si>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</si>
  <si>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</si>
  <si>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</si>
  <si>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</si>
  <si>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</si>
  <si>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</si>
  <si>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</si>
  <si>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</si>
  <si>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</si>
  <si>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</si>
  <si>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</si>
  <si>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</si>
  <si>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</si>
  <si>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</si>
  <si>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</si>
  <si>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</si>
  <si>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</si>
  <si>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</si>
  <si>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</si>
  <si>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</si>
  <si>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</si>
  <si>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</si>
  <si>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</si>
  <si>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</si>
  <si>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</si>
  <si>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</si>
  <si>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</si>
  <si>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</si>
  <si>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</si>
  <si>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</si>
  <si>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</si>
  <si>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</si>
  <si>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</si>
  <si>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</si>
  <si>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</si>
  <si>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</si>
  <si>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</si>
  <si>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</si>
  <si>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</si>
  <si>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</si>
  <si>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</si>
  <si>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</si>
  <si>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</si>
  <si>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</si>
  <si>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</si>
  <si>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</si>
  <si>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</si>
  <si>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</si>
  <si>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</si>
  <si>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</si>
  <si>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</si>
  <si>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</si>
  <si>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</si>
  <si>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</si>
  <si>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</si>
  <si>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</si>
  <si>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</si>
  <si>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</si>
  <si>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</si>
  <si>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</si>
  <si>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</si>
  <si>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</si>
  <si>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</si>
  <si>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</si>
  <si>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</si>
  <si>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</si>
  <si>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</si>
  <si>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</si>
  <si>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</si>
  <si>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</si>
  <si>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</si>
  <si>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</si>
  <si>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</si>
  <si>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</si>
  <si>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</si>
  <si>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</si>
  <si>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</si>
  <si>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</si>
  <si>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</si>
  <si>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</si>
  <si>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</si>
  <si>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</si>
  <si>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</si>
  <si>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</si>
  <si>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</si>
  <si>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</si>
  <si>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</si>
  <si>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</si>
  <si>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</si>
  <si>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</si>
  <si>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</si>
  <si>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</si>
  <si>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</si>
  <si>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</si>
  <si>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</si>
  <si>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</si>
  <si>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</si>
  <si>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</si>
  <si>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</si>
  <si>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</si>
  <si>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</si>
  <si>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</si>
  <si>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</si>
  <si>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</si>
  <si>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</si>
  <si>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</si>
  <si>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</si>
  <si>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</si>
  <si>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</si>
  <si>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</si>
  <si>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</si>
  <si>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</si>
  <si>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</si>
  <si>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</si>
  <si>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</si>
  <si>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</si>
  <si>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</si>
  <si>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</si>
  <si>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</si>
  <si>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</si>
  <si>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</si>
  <si>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</si>
  <si>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</si>
  <si>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</si>
  <si>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</si>
  <si>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</si>
  <si>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</si>
  <si>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</si>
  <si>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</si>
  <si>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</si>
  <si>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</si>
  <si>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</si>
  <si>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</si>
  <si>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</si>
  <si>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</si>
  <si>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</si>
  <si>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</si>
  <si>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</si>
  <si>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</si>
  <si>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</si>
  <si>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</si>
  <si>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</si>
  <si>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</si>
  <si>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</si>
  <si>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</si>
  <si>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</si>
  <si>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</si>
  <si>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</si>
  <si>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</si>
  <si>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</si>
  <si>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</si>
  <si>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</si>
  <si>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</si>
  <si>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</si>
  <si>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</si>
  <si>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</si>
  <si>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</si>
  <si>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</si>
  <si>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</si>
  <si>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</si>
  <si>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</si>
  <si>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</si>
  <si>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</si>
  <si>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</si>
  <si>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</si>
  <si>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</si>
  <si>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</si>
  <si>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</si>
  <si>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</si>
  <si>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</si>
  <si>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</si>
  <si>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</si>
  <si>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</si>
  <si>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</si>
  <si>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</si>
  <si>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</si>
  <si>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</si>
  <si>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</si>
  <si>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</si>
  <si>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</si>
  <si>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</si>
  <si>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</si>
  <si>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</si>
  <si>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</si>
  <si>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</si>
  <si>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</si>
  <si>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</si>
  <si>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</si>
  <si>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</si>
  <si>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</si>
  <si>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</si>
  <si>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</si>
  <si>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</si>
  <si>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</si>
  <si>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</si>
  <si>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</si>
  <si>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</si>
  <si>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</si>
  <si>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</si>
  <si>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</si>
  <si>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</si>
  <si>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</si>
  <si>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</si>
  <si>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</si>
  <si>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</si>
  <si>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</si>
  <si>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</si>
  <si>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</si>
  <si>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</si>
  <si>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</si>
  <si>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</si>
  <si>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</si>
  <si>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</si>
  <si>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</si>
  <si>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</si>
  <si>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</si>
  <si>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</si>
  <si>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</si>
  <si>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</si>
  <si>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</si>
  <si>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</si>
  <si>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</si>
  <si>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</si>
  <si>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</si>
  <si>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</si>
  <si>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</si>
  <si>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</si>
  <si>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</si>
  <si>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</si>
  <si>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</si>
  <si>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</si>
  <si>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</si>
  <si>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</si>
  <si>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</si>
  <si>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</si>
  <si>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</si>
  <si>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</si>
  <si>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</si>
  <si>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</si>
  <si>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</si>
  <si>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</si>
  <si>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</si>
  <si>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</si>
  <si>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</si>
  <si>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</si>
  <si>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</si>
  <si>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</si>
  <si>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</si>
  <si>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</si>
  <si>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</si>
  <si>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</si>
  <si>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</si>
  <si>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</si>
  <si>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</si>
  <si>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</si>
  <si>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</si>
  <si>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</si>
  <si>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</si>
  <si>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</si>
  <si>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</si>
  <si>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</si>
  <si>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</si>
  <si>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</si>
  <si>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</si>
  <si>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</si>
  <si>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</si>
  <si>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</si>
  <si>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</si>
  <si>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</si>
  <si>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</si>
  <si>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</si>
  <si>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</si>
  <si>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</si>
  <si>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</si>
  <si>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</si>
  <si>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</si>
  <si>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</si>
  <si>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</si>
  <si>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</si>
  <si>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</si>
  <si>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</si>
  <si>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</si>
  <si>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</si>
  <si>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</si>
  <si>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</si>
  <si>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</si>
  <si>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</si>
  <si>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</si>
  <si>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</si>
  <si>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</si>
  <si>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</si>
  <si>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</si>
  <si>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</si>
  <si>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</si>
  <si>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</si>
  <si>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</si>
  <si>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</si>
  <si>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</si>
  <si>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</si>
  <si>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</si>
  <si>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</si>
  <si>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</si>
  <si>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</si>
  <si>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</si>
  <si>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</si>
  <si>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</si>
  <si>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</si>
  <si>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</si>
  <si>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</si>
  <si>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</si>
  <si>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</si>
  <si>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</si>
  <si>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</si>
  <si>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</si>
  <si>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</si>
  <si>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</si>
  <si>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</si>
  <si>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</si>
  <si>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</si>
  <si>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</si>
  <si>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</si>
  <si>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</si>
  <si>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</si>
  <si>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</si>
  <si>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</si>
  <si>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</si>
  <si>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</si>
  <si>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</si>
  <si>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</si>
  <si>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</si>
  <si>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</si>
  <si>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</si>
  <si>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</si>
  <si>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</si>
  <si>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</si>
  <si>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</si>
  <si>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</si>
  <si>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</si>
  <si>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</si>
  <si>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</si>
  <si>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</si>
  <si>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</si>
  <si>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</si>
  <si>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</si>
  <si>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</si>
  <si>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</si>
  <si>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</si>
  <si>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</si>
  <si>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</si>
  <si>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</si>
  <si>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</si>
  <si>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</si>
  <si>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</si>
  <si>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</si>
  <si>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</si>
  <si>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</si>
  <si>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</si>
  <si>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</si>
  <si>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</si>
  <si>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</si>
  <si>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</si>
  <si>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</si>
  <si>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</si>
  <si>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</si>
  <si>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</si>
  <si>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</si>
  <si>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</si>
  <si>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</si>
  <si>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</si>
  <si>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</si>
  <si>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</si>
  <si>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</si>
  <si>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</si>
  <si>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</si>
  <si>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</si>
  <si>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</si>
  <si>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</si>
  <si>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</si>
  <si>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</si>
  <si>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</si>
  <si>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</si>
  <si>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</si>
  <si>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</si>
  <si>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</si>
  <si>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</si>
  <si>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</si>
  <si>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</si>
  <si>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</si>
  <si>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</si>
  <si>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</si>
  <si>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</si>
  <si>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</si>
  <si>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</si>
  <si>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</si>
  <si>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</si>
  <si>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</si>
  <si>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</si>
  <si>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</si>
  <si>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</si>
  <si>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</si>
  <si>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</si>
  <si>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</si>
  <si>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</si>
  <si>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</si>
  <si>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</si>
  <si>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</si>
  <si>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</si>
  <si>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</si>
  <si>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</si>
  <si>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</si>
  <si>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</si>
  <si>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</si>
  <si>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</si>
  <si>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</si>
  <si>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</si>
  <si>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</si>
  <si>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</si>
  <si>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</si>
  <si>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</si>
  <si>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</si>
  <si>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</si>
  <si>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</si>
  <si>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</si>
  <si>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</si>
  <si>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</si>
  <si>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</si>
  <si>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</si>
  <si>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</si>
  <si>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</si>
  <si>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</si>
  <si>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</si>
  <si>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</si>
  <si>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</si>
  <si>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</si>
  <si>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</si>
  <si>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</si>
  <si>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</si>
  <si>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</si>
  <si>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</si>
  <si>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</si>
  <si>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</si>
  <si>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</si>
  <si>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</si>
  <si>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</si>
  <si>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</si>
  <si>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</si>
  <si>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</si>
  <si>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</si>
  <si>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</si>
  <si>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</si>
  <si>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</si>
  <si>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</si>
  <si>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</si>
  <si>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</si>
  <si>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</si>
  <si>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</si>
  <si>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</si>
  <si>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</si>
  <si>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</si>
  <si>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</si>
  <si>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</si>
  <si>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</si>
  <si>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</si>
  <si>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</si>
  <si>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</si>
  <si>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</si>
  <si>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</si>
  <si>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</si>
  <si>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</si>
  <si>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</si>
  <si>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</si>
  <si>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</si>
  <si>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</si>
  <si>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</si>
  <si>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</si>
  <si>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</si>
  <si>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</si>
  <si>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</si>
  <si>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</si>
  <si>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</si>
  <si>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</si>
  <si>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</si>
  <si>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</si>
  <si>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</si>
  <si>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</si>
  <si>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</si>
  <si>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</si>
  <si>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</si>
  <si>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</si>
  <si>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</si>
  <si>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</si>
  <si>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</si>
  <si>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</si>
  <si>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</si>
  <si>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</si>
  <si>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</si>
  <si>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</si>
  <si>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</si>
  <si>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</si>
  <si>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</si>
  <si>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</si>
  <si>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</si>
  <si>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</si>
  <si>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</si>
  <si>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</si>
  <si>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</si>
  <si>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</si>
  <si>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</si>
  <si>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</si>
  <si>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</si>
  <si>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</si>
  <si>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</si>
  <si>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</si>
  <si>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</si>
  <si>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</si>
  <si>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</si>
  <si>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</si>
  <si>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</si>
  <si>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</si>
  <si>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</si>
  <si>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</si>
  <si>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</si>
  <si>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</si>
  <si>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</si>
  <si>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</si>
  <si>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</si>
  <si>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</si>
  <si>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</si>
  <si>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</si>
  <si>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</si>
  <si>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</si>
  <si>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</si>
  <si>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</si>
  <si>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</si>
  <si>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</si>
  <si>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</si>
  <si>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</si>
  <si>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</si>
  <si>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</si>
  <si>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</si>
  <si>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</si>
  <si>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</si>
  <si>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</si>
  <si>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</si>
  <si>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</si>
  <si>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</si>
  <si>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</si>
  <si>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</si>
  <si>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</si>
  <si>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</si>
  <si>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</si>
  <si>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</si>
  <si>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</si>
  <si>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</si>
  <si>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</si>
  <si>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</si>
  <si>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</si>
  <si>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</si>
  <si>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</si>
  <si>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</si>
  <si>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</si>
  <si>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</si>
  <si>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</si>
  <si>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</si>
  <si>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</si>
  <si>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</si>
  <si>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</si>
  <si>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</si>
  <si>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</si>
  <si>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</si>
  <si>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</si>
  <si>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</si>
  <si>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</si>
  <si>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</si>
  <si>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</si>
  <si>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</si>
  <si>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</si>
  <si>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</si>
  <si>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</si>
  <si>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</si>
  <si>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</si>
  <si>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</si>
  <si>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</si>
  <si>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</si>
  <si>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</si>
  <si>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</si>
  <si>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</si>
  <si>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</si>
  <si>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</si>
  <si>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</si>
  <si>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</si>
  <si>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</si>
  <si>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</si>
  <si>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</si>
  <si>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</si>
  <si>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</si>
  <si>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</si>
  <si>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</si>
  <si>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</si>
  <si>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</si>
  <si>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</si>
  <si>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</si>
  <si>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</si>
  <si>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</si>
  <si>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</si>
  <si>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</si>
  <si>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</si>
  <si>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</si>
  <si>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</si>
  <si>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</si>
  <si>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</si>
  <si>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</si>
  <si>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</si>
  <si>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</si>
  <si>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</si>
  <si>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</si>
  <si>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</si>
  <si>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</si>
  <si>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</si>
  <si>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</si>
  <si>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</si>
  <si>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</si>
  <si>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</si>
  <si>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</si>
  <si>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</si>
  <si>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</si>
  <si>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</si>
  <si>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</si>
  <si>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</si>
  <si>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</si>
  <si>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</si>
  <si>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</si>
  <si>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</si>
  <si>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</si>
  <si>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</si>
  <si>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</si>
  <si>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</si>
  <si>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</si>
  <si>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</si>
  <si>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</si>
  <si>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</si>
  <si>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</si>
  <si>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</si>
  <si>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</si>
  <si>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</si>
  <si>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</si>
  <si>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</si>
  <si>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</si>
  <si>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</si>
  <si>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</si>
  <si>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</si>
  <si>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</si>
  <si>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</si>
  <si>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</si>
  <si>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</si>
  <si>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</si>
  <si>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</si>
  <si>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</si>
  <si>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</si>
  <si>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</si>
  <si>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</si>
  <si>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</si>
  <si>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</si>
  <si>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</si>
  <si>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</si>
  <si>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</si>
  <si>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</si>
  <si>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</si>
  <si>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</si>
  <si>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</si>
  <si>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</si>
  <si>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</si>
  <si>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</si>
  <si>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</si>
  <si>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</si>
  <si>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</si>
  <si>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</si>
  <si>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</si>
  <si>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</si>
  <si>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</si>
  <si>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</si>
  <si>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</si>
  <si>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</si>
  <si>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</si>
  <si>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</si>
  <si>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</si>
  <si>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</si>
  <si>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</si>
  <si>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</si>
  <si>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</si>
  <si>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</si>
  <si>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</si>
  <si>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</si>
  <si>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</si>
  <si>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</si>
  <si>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</si>
  <si>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</si>
  <si>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</si>
  <si>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</si>
  <si>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</si>
  <si>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</si>
  <si>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</si>
  <si>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</si>
  <si>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</si>
  <si>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</si>
  <si>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</si>
  <si>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</si>
  <si>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</si>
  <si>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</si>
  <si>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</si>
  <si>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</si>
  <si>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</si>
  <si>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</si>
  <si>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</si>
  <si>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</si>
  <si>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</si>
  <si>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</si>
  <si>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</si>
  <si>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</si>
  <si>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</si>
  <si>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</si>
  <si>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</si>
  <si>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</si>
  <si>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</si>
  <si>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</si>
  <si>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</si>
  <si>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</si>
  <si>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</si>
  <si>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</si>
  <si>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</si>
  <si>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</si>
  <si>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</si>
  <si>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</si>
  <si>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</si>
  <si>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</si>
  <si>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</si>
  <si>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</si>
  <si>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</si>
  <si>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</si>
  <si>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</si>
  <si>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</si>
  <si>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</si>
  <si>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</si>
  <si>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</si>
  <si>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</si>
  <si>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</si>
  <si>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</si>
  <si>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</si>
  <si>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</si>
  <si>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</si>
  <si>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</si>
  <si>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</si>
  <si>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</si>
  <si>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</si>
  <si>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</si>
  <si>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</si>
  <si>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</si>
  <si>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</si>
  <si>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</si>
  <si>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</si>
  <si>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</si>
  <si>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</si>
  <si>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</si>
  <si>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</si>
  <si>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</si>
  <si>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</si>
  <si>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</si>
  <si>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</si>
  <si>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</si>
  <si>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</si>
  <si>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</si>
  <si>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</si>
  <si>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</si>
  <si>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</si>
  <si>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</si>
  <si>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</si>
  <si>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</si>
  <si>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</si>
  <si>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</si>
  <si>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</si>
  <si>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</si>
  <si>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</si>
  <si>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</si>
  <si>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</si>
  <si>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</si>
  <si>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</si>
  <si>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</si>
  <si>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</si>
  <si>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</si>
  <si>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</si>
  <si>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</si>
  <si>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</si>
  <si>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</si>
  <si>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</si>
  <si>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</si>
  <si>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</si>
  <si>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</si>
  <si>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</si>
  <si>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</si>
  <si>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</si>
  <si>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</si>
  <si>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</si>
  <si>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</si>
  <si>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</si>
  <si>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</si>
  <si>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</si>
  <si>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</si>
  <si>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</si>
  <si>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</si>
  <si>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</si>
  <si>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</si>
  <si>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</si>
  <si>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</si>
  <si>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</si>
  <si>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</si>
  <si>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</si>
  <si>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</si>
  <si>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</si>
  <si>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</si>
  <si>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</si>
  <si>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</si>
  <si>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</si>
  <si>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</si>
  <si>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</si>
  <si>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</si>
  <si>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</si>
  <si>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</si>
  <si>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</si>
  <si>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</si>
  <si>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</si>
  <si>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</si>
  <si>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</si>
  <si>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</si>
  <si>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</si>
  <si>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</si>
  <si>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</si>
  <si>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</si>
  <si>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</si>
  <si>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</si>
  <si>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</si>
  <si>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</si>
  <si>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</si>
  <si>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</si>
  <si>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</si>
  <si>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</si>
  <si>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</si>
  <si>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</si>
  <si>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</si>
  <si>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</si>
  <si>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</si>
  <si>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</si>
  <si>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</si>
  <si>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</si>
  <si>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</si>
  <si>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</si>
  <si>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</si>
  <si>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</si>
  <si>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</si>
  <si>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</si>
  <si>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</si>
  <si>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</si>
  <si>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</si>
  <si>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</si>
  <si>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</si>
  <si>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</si>
  <si>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</si>
  <si>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</si>
  <si>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</si>
  <si>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</si>
  <si>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</si>
  <si>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</si>
  <si>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</si>
  <si>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</si>
  <si>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</si>
  <si>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</si>
  <si>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</si>
  <si>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</si>
  <si>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</si>
  <si>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</si>
  <si>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</si>
  <si>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</si>
  <si>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</si>
  <si>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</si>
  <si>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</si>
  <si>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</si>
  <si>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</si>
  <si>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</si>
  <si>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</si>
  <si>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</si>
  <si>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</si>
  <si>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</si>
  <si>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</si>
  <si>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</si>
  <si>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</si>
  <si>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</si>
  <si>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</si>
  <si>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</si>
  <si>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</si>
  <si>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</si>
  <si>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</si>
  <si>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</si>
  <si>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</si>
  <si>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</si>
  <si>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</si>
  <si>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</si>
  <si>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</si>
  <si>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</si>
  <si>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</si>
  <si>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</si>
  <si>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</si>
  <si>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</si>
  <si>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</si>
  <si>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</si>
  <si>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</si>
  <si>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</si>
  <si>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</si>
  <si>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</si>
  <si>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</si>
  <si>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</si>
  <si>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</si>
  <si>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</si>
  <si>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</si>
  <si>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</si>
  <si>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</si>
  <si>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</si>
  <si>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</si>
  <si>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</si>
  <si>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</si>
  <si>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</si>
  <si>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</si>
  <si>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</si>
  <si>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</si>
  <si>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</si>
  <si>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</si>
  <si>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</si>
  <si>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</si>
  <si>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</si>
  <si>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</si>
  <si>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</si>
  <si>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</si>
  <si>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</si>
  <si>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</si>
  <si>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</si>
  <si>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</si>
  <si>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</si>
  <si>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</si>
  <si>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</si>
  <si>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</si>
  <si>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</si>
  <si>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</si>
  <si>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</si>
  <si>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</si>
  <si>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</si>
  <si>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</si>
  <si>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</si>
  <si>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</si>
  <si>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</si>
  <si>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</si>
  <si>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</si>
  <si>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</si>
  <si>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</si>
  <si>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</si>
  <si>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</si>
  <si>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</si>
  <si>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</si>
  <si>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</si>
  <si>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</si>
  <si>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</si>
  <si>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</si>
  <si>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</si>
  <si>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</si>
  <si>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</si>
  <si>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</si>
  <si>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</si>
  <si>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</si>
  <si>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</si>
  <si>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</si>
  <si>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</si>
  <si>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</si>
  <si>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</si>
  <si>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</si>
  <si>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</si>
  <si>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</si>
  <si>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</si>
  <si>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</si>
  <si>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</si>
  <si>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</si>
  <si>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</si>
  <si>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</si>
  <si>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</si>
  <si>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</si>
  <si>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</si>
  <si>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</si>
  <si>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</si>
  <si>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</si>
  <si>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</si>
  <si>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</si>
  <si>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</si>
  <si>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</si>
  <si>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</si>
  <si>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</si>
  <si>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</si>
  <si>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</si>
  <si>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</si>
  <si>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</si>
  <si>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</si>
  <si>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</si>
  <si>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</si>
  <si>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</si>
  <si>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</si>
  <si>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</si>
  <si>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</si>
  <si>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</si>
  <si>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</si>
  <si>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</si>
  <si>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</si>
  <si>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</si>
  <si>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</si>
  <si>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</si>
  <si>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</si>
  <si>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</si>
  <si>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</si>
  <si>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</si>
  <si>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</si>
  <si>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</si>
  <si>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</si>
  <si>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</si>
  <si>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</si>
  <si>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</si>
  <si>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</si>
  <si>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</si>
  <si>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</si>
  <si>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</si>
  <si>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</si>
  <si>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</si>
  <si>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</si>
  <si>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</si>
  <si>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</si>
  <si>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</si>
  <si>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</si>
  <si>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</si>
  <si>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</si>
  <si>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</si>
  <si>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</si>
  <si>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</si>
  <si>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</si>
  <si>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</si>
  <si>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</si>
  <si>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</si>
  <si>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</si>
  <si>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</si>
  <si>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</si>
  <si>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</si>
  <si>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</si>
  <si>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</si>
  <si>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</si>
  <si>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</si>
  <si>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</si>
  <si>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</si>
  <si>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</si>
  <si>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</si>
  <si>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</si>
  <si>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</si>
  <si>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</si>
  <si>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</si>
  <si>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</si>
  <si>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</si>
  <si>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</si>
  <si>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</si>
  <si>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</si>
  <si>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</si>
  <si>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</si>
  <si>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</si>
  <si>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</si>
  <si>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</si>
  <si>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</si>
  <si>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</si>
  <si>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</si>
  <si>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</si>
  <si>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</si>
  <si>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</si>
  <si>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</si>
  <si>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</si>
  <si>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</si>
  <si>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</si>
  <si>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</si>
  <si>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</si>
  <si>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</si>
  <si>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</si>
  <si>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</si>
  <si>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</si>
  <si>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</si>
  <si>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</si>
  <si>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</si>
  <si>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</si>
  <si>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</si>
  <si>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</si>
  <si>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</si>
  <si>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</si>
  <si>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</si>
  <si>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</si>
  <si>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</si>
  <si>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</si>
  <si>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</si>
  <si>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</si>
  <si>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</si>
  <si>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</si>
  <si>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</si>
  <si>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</si>
  <si>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</si>
  <si>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</si>
  <si>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</si>
  <si>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</si>
  <si>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</si>
  <si>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</si>
  <si>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</si>
  <si>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</si>
  <si>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</si>
  <si>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</si>
  <si>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</si>
  <si>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</si>
  <si>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</si>
  <si>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</si>
  <si>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</si>
  <si>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</si>
  <si>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</si>
  <si>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</si>
  <si>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</si>
  <si>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</si>
  <si>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</si>
  <si>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</si>
  <si>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</si>
  <si>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</si>
  <si>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</si>
  <si>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</si>
  <si>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</si>
  <si>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</si>
  <si>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</si>
  <si>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</si>
  <si>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</si>
  <si>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</si>
  <si>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</si>
  <si>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</si>
  <si>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</si>
  <si>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</si>
  <si>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</si>
  <si>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</si>
  <si>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</si>
  <si>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</si>
  <si>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</si>
  <si>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</si>
  <si>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</si>
  <si>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</si>
  <si>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</si>
  <si>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</si>
  <si>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</si>
  <si>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</si>
  <si>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</si>
  <si>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</si>
  <si>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</si>
  <si>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</si>
  <si>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</si>
  <si>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</si>
  <si>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</si>
  <si>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</si>
  <si>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</si>
  <si>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</si>
  <si>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</si>
  <si>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</si>
  <si>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</si>
  <si>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</si>
  <si>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</si>
  <si>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</si>
  <si>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</si>
  <si>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</si>
  <si>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</si>
  <si>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</si>
  <si>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</si>
  <si>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</si>
  <si>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</si>
  <si>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</si>
  <si>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</si>
  <si>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</si>
  <si>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</si>
  <si>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</si>
  <si>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</si>
  <si>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</si>
  <si>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</si>
  <si>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</si>
  <si>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</si>
  <si>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</si>
  <si>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</si>
  <si>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</si>
  <si>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</si>
  <si>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</si>
  <si>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</si>
  <si>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</si>
  <si>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</si>
  <si>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</si>
  <si>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</si>
  <si>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</si>
  <si>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</si>
  <si>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</si>
  <si>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</si>
  <si>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</si>
  <si>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</si>
  <si>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</si>
  <si>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</si>
  <si>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</si>
  <si>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</si>
  <si>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</si>
  <si>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</si>
  <si>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</si>
  <si>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</si>
  <si>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</si>
  <si>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</si>
  <si>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</si>
  <si>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</si>
  <si>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</si>
  <si>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</si>
  <si>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</si>
  <si>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</si>
  <si>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</si>
  <si>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</si>
  <si>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</si>
  <si>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</si>
  <si>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</si>
  <si>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</si>
  <si>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</si>
  <si>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</si>
  <si>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</si>
  <si>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</si>
  <si>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</si>
  <si>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</si>
  <si>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</si>
  <si>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</si>
  <si>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</si>
  <si>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</si>
  <si>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</si>
  <si>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</si>
  <si>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</si>
  <si>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</si>
  <si>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</si>
  <si>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</si>
  <si>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</si>
  <si>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</si>
  <si>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</si>
  <si>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</si>
  <si>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</si>
  <si>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</si>
  <si>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</si>
  <si>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</si>
  <si>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</si>
  <si>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</si>
  <si>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</si>
  <si>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</si>
  <si>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</si>
  <si>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</si>
  <si>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</si>
  <si>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</si>
  <si>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</si>
  <si>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</si>
  <si>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</si>
  <si>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</si>
  <si>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</si>
  <si>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</si>
  <si>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</si>
  <si>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</si>
  <si>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</si>
  <si>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</si>
  <si>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</si>
  <si>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</si>
  <si>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</si>
  <si>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</si>
  <si>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</si>
  <si>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</si>
  <si>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</si>
  <si>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</si>
  <si>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</si>
  <si>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</si>
  <si>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</si>
  <si>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</si>
  <si>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</si>
  <si>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</si>
  <si>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</si>
  <si>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</si>
  <si>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</si>
  <si>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</si>
  <si>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</si>
  <si>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</si>
  <si>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</si>
  <si>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</si>
  <si>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</si>
  <si>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</si>
  <si>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</si>
  <si>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</si>
  <si>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</si>
  <si>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</si>
  <si>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</si>
  <si>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</si>
  <si>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</si>
  <si>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</si>
  <si>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</si>
  <si>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</si>
  <si>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</si>
  <si>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</si>
  <si>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</si>
  <si>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</si>
  <si>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</si>
  <si>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</si>
  <si>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</si>
  <si>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</si>
  <si>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</si>
  <si>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</si>
  <si>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</si>
  <si>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</si>
  <si>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</si>
  <si>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</si>
  <si>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</si>
  <si>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</si>
  <si>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</si>
  <si>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</si>
  <si>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</si>
  <si>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</si>
  <si>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</si>
  <si>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</si>
  <si>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</si>
  <si>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</si>
  <si>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</si>
  <si>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</si>
  <si>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</si>
  <si>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</si>
  <si>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</si>
  <si>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</si>
  <si>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</si>
  <si>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</si>
  <si>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</si>
  <si>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</si>
  <si>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</si>
  <si>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</si>
  <si>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</si>
  <si>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</si>
  <si>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</si>
  <si>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</si>
  <si>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</si>
  <si>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</si>
  <si>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</si>
  <si>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</si>
  <si>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</si>
  <si>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</si>
  <si>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</si>
  <si>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</si>
  <si>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</si>
  <si>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</si>
  <si>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</si>
  <si>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</si>
  <si>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</si>
  <si>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</si>
  <si>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</si>
  <si>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</si>
  <si>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</si>
  <si>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</si>
  <si>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</si>
  <si>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</si>
  <si>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</si>
  <si>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</si>
  <si>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</si>
  <si>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</si>
  <si>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</si>
  <si>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</si>
  <si>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</si>
  <si>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</si>
  <si>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</si>
  <si>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</si>
  <si>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</si>
  <si>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</si>
  <si>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</si>
  <si>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</si>
  <si>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</si>
  <si>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</si>
  <si>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</si>
  <si>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</si>
  <si>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</si>
  <si>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</si>
  <si>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</si>
  <si>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</si>
  <si>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</si>
  <si>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</si>
  <si>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</si>
  <si>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</si>
  <si>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</si>
  <si>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</si>
  <si>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</si>
  <si>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</si>
  <si>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</si>
  <si>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</si>
  <si>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</si>
  <si>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</si>
  <si>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</si>
  <si>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</si>
  <si>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</si>
  <si>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</si>
  <si>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</si>
  <si>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</si>
  <si>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</si>
  <si>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</si>
  <si>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</si>
  <si>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</si>
  <si>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</si>
  <si>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</si>
  <si>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</si>
  <si>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</si>
  <si>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</si>
  <si>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</si>
  <si>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</si>
  <si>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</si>
  <si>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</si>
  <si>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</si>
  <si>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</si>
  <si>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</si>
  <si>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</si>
  <si>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</si>
  <si>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</si>
  <si>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</si>
  <si>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</si>
  <si>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</si>
  <si>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</si>
  <si>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</si>
  <si>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</si>
  <si>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</si>
  <si>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</si>
  <si>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</si>
  <si>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</si>
  <si>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</si>
  <si>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</si>
  <si>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</si>
  <si>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</si>
  <si>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</si>
  <si>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</si>
  <si>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</si>
  <si>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</si>
  <si>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</si>
  <si>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</si>
  <si>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</si>
  <si>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</si>
  <si>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</si>
  <si>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</si>
  <si>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</si>
  <si>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</si>
  <si>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</si>
  <si>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</si>
  <si>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</si>
  <si>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</si>
  <si>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</si>
  <si>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</si>
  <si>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</si>
  <si>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</si>
  <si>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</si>
  <si>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</si>
  <si>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</si>
  <si>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</si>
  <si>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</si>
  <si>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</si>
  <si>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</si>
  <si>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</si>
  <si>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</si>
  <si>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</si>
  <si>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</si>
  <si>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</si>
  <si>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</si>
  <si>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</si>
  <si>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</si>
  <si>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</si>
  <si>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</si>
  <si>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</si>
  <si>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</si>
  <si>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</si>
  <si>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</si>
  <si>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</si>
  <si>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</si>
  <si>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</si>
  <si>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</si>
  <si>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</si>
  <si>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</si>
  <si>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</si>
  <si>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</si>
  <si>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</si>
  <si>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</si>
  <si>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</si>
  <si>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</si>
  <si>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</si>
  <si>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</si>
  <si>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</si>
  <si>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</si>
  <si>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</si>
  <si>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</si>
  <si>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</si>
  <si>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</si>
  <si>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</si>
  <si>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</si>
  <si>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</si>
  <si>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</si>
  <si>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</si>
  <si>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</si>
  <si>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</si>
  <si>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</si>
  <si>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</si>
  <si>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</si>
  <si>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</si>
  <si>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</si>
  <si>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</si>
  <si>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</si>
  <si>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</si>
  <si>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</si>
  <si>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</si>
  <si>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</si>
  <si>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</si>
  <si>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</si>
  <si>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</si>
  <si>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</si>
  <si>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</si>
  <si>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</si>
  <si>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</si>
  <si>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</si>
  <si>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</si>
  <si>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</si>
  <si>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</si>
  <si>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</si>
  <si>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</si>
  <si>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</si>
  <si>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</si>
  <si>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</si>
  <si>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</si>
  <si>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</si>
  <si>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</si>
  <si>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</si>
  <si>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</si>
  <si>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</si>
  <si>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</si>
  <si>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</si>
  <si>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</si>
  <si>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</si>
  <si>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</si>
  <si>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</si>
  <si>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</si>
  <si>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</si>
  <si>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</si>
  <si>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</si>
  <si>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</si>
  <si>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</si>
  <si>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</si>
  <si>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</si>
  <si>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</si>
  <si>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</si>
  <si>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</si>
  <si>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</si>
  <si>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</si>
  <si>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</si>
  <si>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</si>
  <si>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</si>
  <si>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</si>
  <si>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</si>
  <si>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</si>
  <si>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</si>
  <si>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</si>
  <si>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</si>
  <si>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</si>
  <si>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</si>
  <si>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</si>
  <si>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</si>
  <si>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</si>
  <si>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</si>
  <si>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</si>
  <si>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</si>
  <si>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</si>
  <si>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</si>
  <si>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</si>
  <si>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</si>
  <si>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</si>
  <si>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</si>
  <si>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</si>
  <si>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</si>
  <si>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</si>
  <si>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</si>
  <si>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</si>
  <si>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</si>
  <si>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</si>
  <si>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</si>
  <si>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</si>
  <si>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</si>
  <si>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</si>
  <si>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</si>
  <si>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</si>
  <si>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</si>
  <si>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</si>
  <si>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</si>
  <si>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</si>
  <si>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</si>
  <si>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</si>
  <si>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</si>
  <si>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</si>
  <si>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</si>
  <si>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</si>
  <si>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</si>
  <si>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</si>
  <si>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</si>
  <si>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</si>
  <si>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</si>
  <si>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</si>
  <si>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</si>
  <si>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</si>
  <si>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</si>
  <si>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</si>
  <si>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</si>
  <si>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</si>
  <si>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</si>
  <si>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</si>
  <si>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</si>
  <si>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</si>
  <si>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</si>
  <si>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</si>
  <si>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</si>
  <si>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</si>
  <si>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</si>
  <si>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</si>
  <si>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</si>
  <si>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</si>
  <si>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</si>
  <si>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</si>
  <si>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</si>
  <si>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</si>
  <si>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</si>
  <si>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</si>
  <si>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</si>
  <si>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</si>
  <si>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</si>
  <si>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</si>
  <si>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</si>
  <si>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</si>
  <si>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</si>
  <si>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</si>
  <si>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</si>
  <si>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</si>
  <si>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</si>
  <si>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</si>
  <si>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</si>
  <si>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</si>
  <si>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</si>
  <si>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</si>
  <si>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</si>
  <si>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</si>
  <si>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</si>
  <si>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</si>
  <si>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</si>
  <si>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</si>
  <si>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</si>
  <si>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</si>
  <si>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</si>
  <si>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</si>
  <si>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</si>
  <si>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</si>
  <si>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</si>
  <si>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</si>
  <si>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</si>
  <si>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</si>
  <si>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</si>
  <si>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</si>
  <si>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</si>
  <si>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</si>
  <si>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</si>
  <si>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</si>
  <si>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</si>
  <si>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</si>
  <si>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</si>
  <si>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</si>
  <si>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</si>
  <si>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</si>
  <si>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</si>
  <si>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</si>
  <si>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</si>
  <si>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</si>
  <si>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</si>
  <si>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</si>
  <si>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</si>
  <si>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</si>
  <si>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</si>
  <si>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</si>
  <si>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</si>
  <si>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</si>
  <si>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</si>
  <si>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</si>
  <si>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</si>
  <si>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</si>
  <si>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</si>
  <si>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</si>
  <si>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</si>
  <si>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</si>
  <si>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</si>
  <si>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</si>
  <si>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</si>
  <si>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</si>
  <si>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</si>
  <si>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</si>
  <si>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</si>
  <si>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</si>
  <si>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</si>
  <si>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</si>
  <si>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</si>
  <si>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</si>
  <si>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</si>
  <si>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</si>
  <si>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</si>
  <si>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</si>
  <si>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</si>
  <si>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</si>
  <si>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</si>
  <si>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</si>
  <si>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</si>
  <si>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</si>
  <si>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</si>
  <si>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</si>
  <si>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</si>
  <si>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</si>
  <si>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</si>
  <si>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</si>
  <si>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</si>
  <si>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</si>
  <si>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</si>
  <si>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</si>
  <si>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</si>
  <si>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</si>
  <si>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</si>
  <si>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</si>
  <si>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</si>
  <si>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</si>
  <si>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</si>
  <si>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</si>
  <si>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</si>
  <si>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</si>
  <si>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</si>
  <si>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</si>
  <si>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</si>
  <si>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</si>
  <si>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</si>
  <si>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</si>
  <si>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</si>
  <si>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</si>
  <si>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</si>
  <si>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</si>
  <si>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</si>
  <si>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</si>
  <si>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</si>
  <si>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</si>
  <si>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</si>
  <si>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</si>
  <si>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</si>
  <si>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</si>
  <si>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</si>
  <si>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</si>
  <si>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</si>
  <si>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</si>
  <si>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</si>
  <si>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</si>
  <si>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</si>
  <si>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</si>
  <si>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</si>
  <si>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</si>
  <si>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</si>
  <si>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</si>
  <si>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</si>
  <si>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</si>
  <si>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</si>
  <si>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</si>
  <si>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</si>
  <si>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</si>
  <si>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</si>
  <si>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</si>
  <si>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</si>
  <si>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</si>
  <si>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</si>
  <si>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</si>
  <si>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</si>
  <si>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</si>
  <si>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</si>
  <si>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</si>
  <si>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</si>
  <si>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</si>
  <si>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</si>
  <si>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</si>
  <si>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</si>
  <si>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</si>
  <si>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</si>
  <si>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</si>
  <si>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</si>
  <si>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</si>
  <si>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</si>
  <si>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</si>
  <si>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</si>
  <si>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</si>
  <si>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</si>
  <si>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</si>
  <si>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</si>
  <si>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</si>
  <si>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</si>
  <si>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</si>
  <si>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</si>
  <si>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</si>
  <si>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</si>
  <si>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</si>
  <si>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</si>
  <si>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</si>
  <si>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</si>
  <si>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</si>
  <si>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</si>
  <si>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</si>
  <si>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</si>
  <si>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</si>
  <si>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</si>
  <si>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</si>
  <si>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</si>
  <si>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</si>
  <si>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</si>
  <si>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</si>
  <si>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</si>
  <si>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</si>
  <si>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</si>
  <si>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</si>
  <si>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</si>
  <si>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</si>
  <si>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</si>
  <si>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</si>
  <si>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</si>
  <si>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</si>
  <si>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</si>
  <si>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</si>
  <si>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</si>
  <si>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</si>
  <si>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</si>
  <si>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</si>
  <si>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</si>
  <si>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</si>
  <si>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</si>
  <si>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</si>
  <si>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</si>
  <si>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</si>
  <si>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</si>
  <si>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</si>
  <si>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</si>
  <si>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</si>
  <si>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</si>
  <si>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</si>
  <si>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</si>
  <si>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</si>
  <si>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</si>
  <si>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</si>
  <si>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</si>
  <si>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</si>
  <si>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</si>
  <si>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</si>
  <si>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</si>
  <si>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</si>
  <si>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</si>
  <si>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</si>
  <si>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</si>
  <si>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</si>
  <si>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</si>
  <si>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</si>
  <si>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</si>
  <si>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</si>
  <si>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</si>
  <si>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</si>
  <si>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</si>
  <si>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</si>
  <si>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</si>
  <si>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</si>
  <si>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</si>
  <si>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</si>
  <si>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</si>
  <si>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</si>
  <si>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</si>
  <si>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</si>
  <si>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</si>
  <si>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</si>
  <si>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</si>
  <si>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</si>
  <si>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</si>
  <si>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</si>
  <si>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</si>
  <si>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</si>
  <si>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</si>
  <si>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</si>
  <si>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</si>
  <si>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</si>
  <si>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</si>
  <si>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</si>
  <si>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</si>
  <si>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</si>
  <si>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</si>
  <si>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</si>
  <si>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</si>
  <si>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</si>
  <si>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</si>
  <si>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</si>
  <si>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</si>
  <si>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</si>
  <si>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</si>
  <si>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</si>
  <si>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</si>
  <si>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</si>
  <si>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</si>
  <si>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</si>
  <si>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</si>
  <si>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</si>
  <si>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</si>
  <si>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</si>
  <si>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</si>
  <si>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</si>
  <si>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</si>
  <si>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</si>
  <si>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</si>
  <si>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</si>
  <si>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</si>
  <si>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</si>
  <si>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</si>
  <si>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</si>
  <si>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</si>
  <si>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</si>
  <si>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</si>
  <si>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</si>
  <si>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</si>
  <si>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</si>
  <si>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</si>
  <si>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</si>
  <si>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</si>
  <si>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</si>
  <si>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</si>
  <si>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</si>
  <si>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</si>
  <si>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</si>
  <si>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</si>
  <si>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</si>
  <si>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</si>
  <si>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</si>
  <si>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</si>
  <si>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</si>
  <si>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</si>
  <si>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</si>
  <si>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</si>
  <si>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</si>
  <si>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</si>
  <si>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</si>
  <si>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</si>
  <si>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</si>
  <si>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</si>
  <si>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</si>
  <si>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</si>
  <si>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</si>
  <si>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</si>
  <si>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</si>
  <si>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</si>
  <si>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</si>
  <si>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</si>
  <si>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</si>
  <si>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</si>
  <si>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</si>
  <si>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</si>
  <si>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</si>
  <si>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</si>
  <si>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</si>
  <si>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</si>
  <si>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</si>
  <si>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</si>
  <si>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</si>
  <si>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</si>
  <si>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</si>
  <si>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</si>
  <si>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</si>
  <si>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</si>
  <si>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</si>
  <si>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</si>
  <si>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</si>
  <si>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</si>
  <si>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</si>
  <si>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</si>
  <si>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</si>
  <si>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</si>
  <si>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</si>
  <si>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</si>
  <si>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</si>
  <si>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</si>
  <si>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</si>
  <si>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</si>
  <si>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</si>
  <si>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</si>
  <si>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</si>
  <si>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</si>
  <si>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</si>
  <si>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</si>
  <si>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</si>
  <si>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</si>
  <si>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</si>
  <si>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</si>
  <si>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</si>
  <si>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</si>
  <si>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</si>
  <si>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</si>
  <si>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</si>
  <si>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</si>
  <si>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</si>
  <si>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</si>
  <si>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</si>
  <si>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</si>
  <si>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</si>
  <si>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</si>
  <si>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</si>
  <si>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</si>
  <si>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</si>
  <si>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</si>
  <si>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</si>
  <si>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</si>
  <si>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</si>
  <si>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</si>
  <si>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</si>
  <si>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</si>
  <si>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</si>
  <si>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</si>
  <si>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</si>
  <si>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</si>
  <si>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</si>
  <si>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</si>
  <si>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</si>
  <si>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</si>
  <si>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</si>
  <si>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</si>
  <si>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</si>
  <si>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</si>
  <si>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</si>
  <si>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</si>
  <si>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</si>
  <si>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</si>
  <si>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</si>
  <si>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</si>
  <si>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</si>
  <si>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</si>
  <si>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</si>
  <si>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</si>
  <si>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</si>
  <si>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</si>
  <si>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</si>
  <si>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</si>
  <si>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</si>
  <si>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</si>
  <si>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</si>
  <si>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</si>
  <si>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</si>
  <si>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</si>
  <si>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</si>
  <si>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</si>
  <si>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</si>
  <si>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</si>
  <si>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</si>
  <si>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</si>
  <si>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</si>
  <si>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</si>
  <si>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</si>
  <si>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</si>
  <si>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</si>
  <si>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</si>
  <si>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</si>
  <si>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</si>
  <si>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</si>
  <si>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</si>
  <si>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</si>
  <si>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</si>
  <si>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</si>
  <si>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</si>
  <si>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</si>
  <si>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</si>
  <si>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</si>
  <si>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</si>
  <si>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</si>
  <si>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</si>
  <si>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</si>
  <si>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</si>
  <si>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</si>
  <si>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</si>
  <si>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</si>
  <si>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</si>
  <si>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</si>
  <si>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</si>
  <si>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</si>
  <si>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</si>
  <si>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</si>
  <si>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</si>
  <si>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</si>
  <si>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</si>
  <si>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</si>
  <si>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</si>
  <si>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</si>
  <si>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</si>
  <si>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</si>
  <si>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</si>
  <si>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</si>
  <si>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</si>
  <si>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</si>
  <si>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</si>
  <si>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</si>
  <si>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</si>
  <si>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</si>
  <si>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</si>
  <si>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</si>
  <si>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</si>
  <si>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</si>
  <si>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</si>
  <si>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</si>
  <si>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</si>
  <si>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</si>
  <si>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</si>
  <si>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</si>
  <si>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</si>
  <si>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</si>
  <si>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</si>
  <si>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</si>
  <si>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</si>
  <si>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</si>
  <si>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</si>
  <si>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</si>
  <si>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</si>
  <si>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</si>
  <si>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</si>
  <si>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</si>
  <si>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</si>
  <si>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</si>
  <si>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</si>
  <si>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</si>
  <si>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</si>
  <si>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</si>
  <si>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</si>
  <si>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</si>
  <si>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</si>
  <si>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</si>
  <si>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</si>
  <si>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</si>
  <si>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</si>
  <si>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</si>
  <si>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</si>
  <si>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</si>
  <si>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</si>
  <si>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</si>
  <si>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</si>
  <si>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</si>
  <si>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</si>
  <si>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</si>
  <si>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</si>
  <si>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</si>
  <si>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</si>
  <si>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</si>
  <si>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</si>
  <si>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</si>
  <si>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</si>
  <si>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</si>
  <si>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</si>
  <si>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</si>
  <si>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</si>
  <si>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</si>
  <si>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</si>
  <si>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</si>
  <si>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</si>
  <si>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</si>
  <si>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</si>
  <si>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</si>
  <si>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</si>
  <si>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</si>
  <si>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</si>
  <si>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</si>
  <si>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</si>
  <si>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</si>
  <si>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</si>
  <si>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</si>
  <si>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</si>
  <si>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</si>
  <si>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</si>
  <si>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</si>
  <si>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</si>
  <si>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</si>
  <si>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</si>
  <si>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</si>
  <si>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</si>
  <si>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</si>
  <si>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</si>
  <si>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</si>
  <si>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</si>
  <si>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</si>
  <si>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</si>
  <si>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</si>
  <si>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</si>
  <si>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</si>
  <si>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</si>
  <si>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</si>
  <si>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</si>
  <si>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</si>
  <si>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</si>
  <si>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</si>
  <si>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</si>
  <si>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</si>
  <si>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</si>
  <si>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</si>
  <si>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</si>
  <si>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</si>
  <si>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</si>
  <si>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</si>
  <si>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</si>
  <si>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</si>
  <si>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</si>
  <si>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</si>
  <si>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</si>
  <si>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</si>
  <si>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</si>
  <si>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</si>
  <si>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</si>
  <si>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</si>
  <si>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</si>
  <si>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</si>
  <si>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</si>
  <si>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</si>
  <si>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</si>
  <si>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</si>
  <si>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</si>
  <si>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</si>
  <si>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</si>
  <si>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</si>
  <si>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</si>
  <si>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</si>
  <si>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</si>
  <si>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</si>
  <si>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</si>
  <si>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</si>
  <si>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</si>
  <si>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</si>
  <si>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</si>
  <si>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</si>
  <si>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</si>
  <si>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</si>
  <si>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</si>
  <si>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</si>
  <si>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</si>
  <si>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</si>
  <si>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</si>
  <si>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</si>
  <si>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</si>
  <si>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</si>
  <si>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</si>
  <si>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</si>
  <si>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</si>
  <si>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</si>
  <si>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</si>
  <si>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</si>
  <si>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</si>
  <si>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</si>
  <si>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</si>
  <si>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</si>
  <si>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</si>
  <si>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</si>
  <si>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</si>
  <si>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</si>
  <si>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</si>
  <si>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</si>
  <si>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</si>
  <si>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</si>
  <si>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</si>
  <si>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</si>
  <si>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</si>
  <si>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</si>
  <si>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</si>
  <si>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</si>
  <si>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</si>
  <si>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</si>
  <si>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</si>
  <si>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</si>
  <si>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</si>
  <si>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</si>
  <si>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</si>
  <si>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</si>
  <si>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</si>
  <si>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</si>
  <si>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</si>
  <si>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</si>
  <si>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</si>
  <si>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</si>
  <si>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</si>
  <si>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</si>
  <si>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</si>
  <si>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</si>
  <si>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</si>
  <si>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</si>
  <si>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</si>
  <si>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</si>
  <si>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</si>
  <si>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</si>
  <si>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</si>
  <si>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</si>
  <si>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</si>
  <si>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</si>
  <si>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</si>
  <si>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</si>
  <si>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</si>
  <si>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</si>
  <si>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</si>
  <si>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</si>
  <si>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</si>
  <si>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</si>
  <si>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</si>
  <si>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</si>
  <si>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</si>
  <si>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</si>
  <si>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</si>
  <si>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</si>
  <si>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</si>
  <si>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</si>
  <si>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</si>
  <si>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</si>
  <si>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</si>
  <si>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</si>
  <si>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</si>
  <si>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</si>
  <si>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</si>
  <si>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</si>
  <si>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</si>
  <si>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</si>
  <si>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</si>
  <si>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</si>
  <si>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</si>
  <si>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</si>
  <si>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</si>
  <si>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</si>
  <si>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</si>
  <si>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</si>
  <si>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</si>
  <si>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</si>
  <si>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</si>
  <si>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</si>
  <si>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</si>
  <si>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</si>
  <si>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</si>
  <si>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</si>
  <si>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</si>
  <si>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</si>
  <si>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</si>
  <si>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</si>
  <si>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</si>
  <si>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</si>
  <si>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</si>
  <si>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</si>
  <si>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</si>
  <si>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</si>
  <si>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</si>
  <si>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</si>
  <si>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</si>
  <si>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</si>
  <si>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</si>
  <si>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</si>
  <si>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</si>
  <si>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</si>
  <si>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</si>
  <si>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</si>
  <si>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</si>
  <si>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</si>
  <si>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</si>
  <si>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</si>
  <si>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</si>
  <si>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</si>
  <si>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</si>
  <si>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</si>
  <si>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</si>
  <si>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</si>
  <si>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</si>
  <si>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</si>
  <si>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</si>
  <si>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</si>
  <si>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</si>
  <si>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</si>
  <si>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</si>
  <si>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</si>
  <si>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</si>
  <si>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</si>
  <si>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</si>
  <si>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</si>
  <si>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</si>
  <si>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</si>
  <si>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</si>
  <si>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</si>
  <si>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</si>
  <si>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</si>
  <si>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</si>
  <si>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</si>
  <si>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</si>
  <si>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</si>
  <si>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</si>
  <si>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</si>
  <si>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</si>
  <si>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</si>
  <si>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</si>
  <si>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</si>
  <si>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</si>
  <si>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</si>
  <si>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</si>
  <si>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</si>
  <si>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</si>
  <si>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</si>
  <si>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</si>
  <si>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</si>
  <si>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</si>
  <si>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</si>
  <si>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</si>
  <si>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</si>
  <si>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</si>
  <si>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</si>
  <si>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</si>
  <si>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</si>
  <si>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</si>
  <si>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</si>
  <si>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</si>
  <si>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</si>
  <si>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</si>
  <si>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</si>
  <si>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</si>
  <si>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</si>
  <si>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</si>
  <si>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</si>
  <si>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</si>
  <si>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</si>
  <si>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</si>
  <si>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</si>
  <si>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</si>
  <si>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</si>
  <si>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</si>
  <si>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</si>
  <si>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</si>
  <si>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</si>
  <si>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</si>
  <si>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</si>
  <si>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</si>
  <si>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</si>
  <si>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</si>
  <si>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</si>
  <si>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</si>
  <si>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</si>
  <si>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</si>
  <si>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</si>
  <si>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</si>
  <si>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</si>
  <si>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</si>
  <si>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</si>
  <si>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</si>
  <si>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</si>
  <si>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</si>
  <si>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</si>
  <si>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</si>
  <si>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</si>
  <si>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</si>
  <si>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</si>
  <si>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</si>
  <si>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</si>
  <si>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</si>
  <si>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</si>
  <si>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</si>
  <si>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</si>
  <si>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</si>
  <si>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</si>
  <si>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</si>
  <si>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</si>
  <si>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</si>
  <si>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</si>
  <si>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</si>
  <si>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</si>
  <si>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</si>
  <si>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</si>
  <si>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</si>
  <si>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</si>
  <si>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</si>
  <si>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</si>
  <si>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</si>
  <si>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</si>
  <si>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</si>
  <si>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</si>
  <si>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</si>
  <si>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</si>
  <si>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</si>
  <si>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</si>
  <si>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</si>
  <si>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</si>
  <si>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</si>
  <si>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</si>
  <si>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</si>
  <si>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</si>
  <si>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</si>
  <si>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</si>
  <si>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</si>
  <si>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</si>
  <si>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</si>
  <si>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</si>
  <si>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</si>
  <si>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</si>
  <si>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</si>
  <si>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</si>
  <si>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</si>
  <si>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</si>
  <si>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</si>
  <si>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</si>
  <si>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</si>
  <si>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</si>
  <si>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</si>
  <si>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</si>
  <si>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</si>
  <si>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</si>
  <si>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</si>
  <si>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</si>
  <si>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</si>
  <si>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</si>
  <si>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</si>
  <si>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</si>
  <si>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</si>
  <si>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</si>
  <si>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</si>
  <si>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</si>
  <si>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</si>
  <si>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</si>
  <si>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</si>
  <si>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</si>
  <si>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</si>
  <si>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</si>
  <si>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</si>
  <si>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</si>
  <si>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</si>
  <si>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</si>
  <si>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</si>
  <si>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</si>
  <si>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</si>
  <si>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</si>
  <si>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</si>
  <si>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</si>
  <si>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</si>
  <si>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</si>
  <si>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</si>
  <si>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</si>
  <si>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</si>
  <si>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</si>
  <si>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</si>
  <si>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</si>
  <si>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</si>
  <si>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</si>
  <si>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</si>
  <si>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</si>
  <si>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</si>
  <si>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</si>
  <si>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</si>
  <si>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</si>
  <si>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</si>
  <si>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</si>
  <si>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</si>
  <si>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</si>
  <si>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</si>
  <si>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</si>
  <si>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</si>
  <si>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</si>
  <si>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</si>
  <si>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</si>
  <si>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</si>
  <si>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</si>
  <si>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</si>
  <si>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</si>
  <si>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</si>
  <si>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</si>
  <si>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</si>
  <si>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</si>
  <si>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</si>
  <si>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</si>
  <si>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</si>
  <si>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</si>
  <si>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</si>
  <si>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</si>
  <si>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</si>
  <si>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</si>
  <si>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</si>
  <si>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</si>
  <si>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</si>
  <si>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</si>
  <si>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</si>
  <si>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</si>
  <si>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</si>
  <si>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</si>
  <si>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</si>
  <si>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</si>
  <si>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</si>
  <si>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</si>
  <si>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</si>
  <si>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</si>
  <si>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</si>
  <si>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</si>
  <si>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</si>
  <si>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</si>
  <si>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</si>
  <si>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</si>
  <si>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</si>
  <si>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</si>
  <si>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</si>
  <si>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</si>
  <si>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</si>
  <si>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</si>
  <si>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</si>
  <si>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</si>
  <si>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</si>
  <si>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</si>
  <si>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</si>
  <si>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</si>
  <si>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</si>
  <si>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</si>
  <si>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</si>
  <si>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</si>
  <si>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</si>
  <si>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</si>
  <si>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</si>
  <si>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</si>
  <si>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</si>
  <si>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</si>
  <si>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</si>
  <si>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</si>
  <si>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</si>
  <si>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</si>
  <si>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</si>
  <si>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</si>
  <si>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</si>
  <si>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</si>
  <si>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</si>
  <si>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</si>
  <si>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</si>
  <si>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</si>
  <si>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</si>
  <si>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</si>
  <si>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</si>
  <si>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</si>
  <si>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</si>
  <si>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</si>
  <si>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</si>
  <si>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</si>
  <si>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</si>
  <si>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</si>
  <si>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</si>
  <si>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</si>
  <si>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</si>
  <si>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</si>
  <si>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</si>
  <si>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</si>
  <si>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</si>
  <si>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</si>
  <si>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</si>
  <si>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</si>
  <si>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</si>
  <si>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</si>
  <si>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</si>
  <si>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</si>
  <si>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</si>
  <si>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</si>
  <si>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</si>
  <si>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</si>
  <si>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</si>
  <si>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</si>
  <si>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</si>
  <si>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</si>
  <si>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</si>
  <si>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</si>
  <si>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</si>
  <si>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</si>
  <si>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</si>
  <si>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</si>
  <si>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</si>
  <si>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</si>
  <si>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</si>
  <si>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</si>
  <si>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</si>
  <si>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</si>
  <si>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</si>
  <si>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</si>
  <si>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</si>
  <si>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</si>
  <si>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</si>
  <si>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</si>
  <si>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</si>
  <si>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</si>
  <si>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</si>
  <si>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</si>
  <si>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</si>
  <si>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</si>
  <si>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</si>
  <si>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</si>
  <si>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</si>
  <si>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</si>
  <si>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</si>
  <si>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</si>
  <si>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</si>
  <si>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</si>
  <si>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</si>
  <si>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</si>
  <si>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</si>
  <si>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</si>
  <si>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</si>
  <si>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</si>
  <si>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</si>
  <si>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</si>
  <si>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</si>
  <si>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</si>
  <si>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</si>
  <si>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</si>
  <si>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</si>
  <si>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</si>
  <si>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</si>
  <si>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</si>
  <si>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</si>
  <si>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</si>
  <si>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</si>
  <si>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</si>
  <si>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</si>
  <si>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</si>
  <si>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</si>
  <si>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</si>
  <si>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</si>
  <si>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</si>
  <si>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</si>
  <si>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</si>
  <si>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</si>
  <si>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</si>
  <si>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</si>
  <si>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</si>
  <si>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</si>
  <si>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</si>
  <si>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</si>
  <si>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</si>
  <si>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</si>
  <si>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</si>
  <si>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</si>
  <si>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</si>
  <si>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</si>
  <si>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</si>
  <si>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</si>
  <si>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</si>
  <si>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</si>
  <si>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</si>
  <si>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</si>
  <si>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</si>
  <si>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</si>
  <si>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</si>
  <si>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</si>
  <si>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</si>
  <si>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</si>
  <si>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</si>
  <si>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</si>
  <si>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</si>
  <si>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</si>
  <si>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</si>
  <si>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</si>
  <si>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</si>
  <si>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</si>
  <si>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</si>
  <si>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</si>
  <si>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</si>
  <si>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</si>
  <si>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</si>
  <si>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</si>
  <si>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</si>
  <si>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</si>
  <si>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</si>
  <si>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</si>
  <si>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</si>
  <si>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</si>
  <si>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</si>
  <si>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</si>
  <si>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</si>
  <si>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</si>
  <si>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</si>
  <si>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</si>
  <si>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</si>
  <si>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</si>
  <si>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</si>
  <si>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</si>
  <si>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</si>
  <si>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</si>
  <si>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</si>
  <si>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</si>
  <si>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</si>
  <si>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</si>
  <si>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</si>
  <si>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</si>
  <si>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</si>
  <si>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</si>
  <si>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</si>
  <si>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</si>
  <si>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</si>
  <si>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</si>
  <si>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</si>
  <si>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</si>
  <si>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</si>
  <si>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</si>
  <si>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</si>
  <si>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</si>
  <si>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</si>
  <si>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</si>
  <si>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</si>
  <si>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</si>
  <si>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</si>
  <si>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</si>
  <si>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</si>
  <si>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</si>
  <si>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</si>
  <si>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</si>
  <si>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</si>
  <si>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</si>
  <si>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</si>
  <si>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</si>
  <si>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</si>
  <si>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</si>
  <si>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</si>
  <si>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</si>
  <si>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</si>
  <si>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</si>
  <si>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</si>
  <si>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</si>
  <si>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</si>
  <si>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</si>
  <si>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</si>
  <si>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</si>
  <si>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</si>
  <si>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</si>
  <si>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</si>
  <si>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</si>
  <si>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</si>
  <si>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</si>
  <si>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</si>
  <si>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</si>
  <si>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</si>
  <si>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</si>
  <si>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</si>
  <si>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</si>
  <si>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</si>
  <si>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</si>
  <si>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</si>
  <si>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</si>
  <si>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</si>
  <si>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</si>
  <si>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</si>
  <si>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</si>
  <si>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</si>
  <si>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</si>
  <si>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</si>
  <si>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</si>
  <si>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</si>
  <si>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</si>
  <si>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</si>
  <si>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</si>
  <si>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</si>
  <si>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</si>
  <si>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</si>
  <si>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</si>
  <si>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</si>
  <si>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</si>
  <si>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</si>
  <si>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</si>
  <si>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</si>
  <si>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</si>
  <si>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</si>
  <si>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</si>
  <si>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</si>
  <si>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</si>
  <si>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</si>
  <si>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</si>
  <si>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</si>
  <si>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</si>
  <si>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</si>
  <si>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</si>
  <si>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</si>
  <si>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</si>
  <si>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</si>
  <si>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</si>
  <si>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</si>
  <si>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</si>
  <si>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</si>
  <si>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</si>
  <si>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</si>
  <si>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</si>
  <si>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</si>
  <si>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</si>
  <si>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</si>
  <si>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</si>
  <si>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</si>
  <si>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</si>
  <si>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</si>
  <si>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</si>
  <si>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</si>
  <si>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</si>
  <si>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</si>
  <si>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</si>
  <si>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</si>
  <si>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</si>
  <si>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</si>
  <si>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</si>
  <si>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</si>
  <si>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</si>
  <si>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</si>
  <si>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</si>
  <si>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</si>
  <si>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</si>
  <si>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</si>
  <si>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</si>
  <si>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</si>
  <si>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</si>
  <si>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</si>
  <si>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</si>
  <si>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</si>
  <si>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</si>
  <si>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</si>
  <si>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</si>
  <si>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</si>
  <si>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</si>
  <si>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</si>
  <si>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</si>
  <si>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</si>
  <si>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</si>
  <si>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</si>
  <si>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</si>
  <si>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</si>
  <si>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</si>
  <si>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</si>
  <si>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</si>
  <si>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</si>
  <si>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</si>
  <si>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</si>
  <si>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</si>
  <si>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</si>
  <si>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</si>
  <si>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</si>
  <si>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</si>
  <si>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</si>
  <si>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</si>
  <si>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</si>
  <si>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</si>
  <si>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</si>
  <si>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</si>
  <si>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</si>
  <si>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</si>
  <si>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</si>
  <si>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</si>
  <si>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</si>
  <si>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</si>
  <si>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</si>
  <si>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</si>
  <si>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</si>
  <si>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</si>
  <si>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</si>
  <si>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</si>
  <si>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</si>
  <si>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</si>
  <si>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</si>
  <si>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</si>
  <si>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</si>
  <si>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</si>
  <si>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</si>
  <si>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</si>
  <si>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</si>
  <si>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</si>
  <si>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</si>
  <si>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</si>
  <si>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</si>
  <si>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</si>
  <si>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</si>
  <si>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</si>
  <si>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</si>
  <si>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</si>
  <si>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</si>
  <si>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</si>
  <si>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</si>
  <si>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</si>
  <si>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</si>
  <si>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</si>
  <si>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</si>
  <si>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</si>
  <si>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</si>
  <si>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</si>
  <si>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</si>
  <si>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</si>
  <si>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</si>
  <si>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</si>
  <si>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</si>
  <si>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</si>
  <si>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</si>
  <si>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</si>
  <si>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</si>
  <si>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</si>
  <si>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</si>
  <si>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</si>
  <si>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</si>
  <si>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</si>
  <si>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</si>
  <si>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</si>
  <si>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</si>
  <si>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</si>
  <si>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</si>
  <si>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</si>
  <si>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</si>
  <si>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</si>
  <si>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</si>
  <si>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</si>
  <si>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</si>
  <si>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</si>
  <si>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</si>
  <si>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</si>
  <si>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</si>
  <si>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</si>
  <si>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</si>
  <si>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</si>
  <si>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</si>
  <si>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</si>
  <si>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</si>
  <si>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</si>
  <si>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</si>
  <si>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</si>
  <si>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</si>
  <si>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</si>
  <si>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</si>
  <si>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</si>
  <si>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</si>
  <si>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</si>
  <si>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</si>
  <si>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</si>
  <si>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</si>
  <si>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</si>
  <si>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</si>
  <si>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</si>
  <si>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</si>
  <si>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</si>
  <si>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</si>
  <si>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</si>
  <si>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</si>
  <si>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</si>
  <si>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</si>
  <si>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</si>
  <si>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</si>
  <si>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</si>
  <si>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</si>
  <si>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</si>
  <si>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</si>
  <si>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</si>
  <si>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</si>
  <si>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</si>
  <si>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</si>
  <si>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</si>
  <si>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</si>
  <si>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</si>
  <si>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</si>
  <si>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</si>
  <si>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</si>
  <si>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</si>
  <si>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</si>
  <si>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</si>
  <si>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</si>
  <si>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</si>
  <si>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</si>
  <si>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</si>
  <si>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</si>
  <si>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</si>
  <si>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</si>
  <si>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</si>
  <si>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</si>
  <si>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</si>
  <si>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</si>
  <si>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</si>
  <si>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</si>
  <si>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</si>
  <si>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</si>
  <si>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</si>
  <si>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</si>
  <si>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</si>
  <si>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</si>
  <si>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</si>
  <si>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</si>
  <si>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</si>
  <si>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</si>
  <si>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</si>
  <si>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</si>
  <si>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</si>
  <si>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</si>
  <si>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</si>
  <si>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</si>
  <si>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</si>
  <si>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</si>
  <si>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</si>
  <si>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</si>
  <si>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</si>
  <si>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</si>
  <si>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</si>
  <si>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</si>
  <si>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</si>
  <si>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</si>
  <si>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</si>
  <si>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</si>
  <si>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</si>
  <si>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</si>
  <si>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</si>
  <si>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</si>
  <si>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</si>
  <si>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</si>
  <si>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</si>
  <si>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</si>
  <si>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</si>
  <si>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</si>
  <si>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</si>
  <si>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</si>
  <si>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</si>
  <si>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</si>
  <si>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</si>
  <si>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</si>
  <si>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</si>
  <si>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</si>
  <si>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</si>
  <si>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</si>
  <si>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</si>
  <si>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</si>
  <si>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</si>
  <si>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</si>
  <si>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</si>
  <si>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</si>
  <si>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</si>
  <si>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</si>
  <si>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</si>
  <si>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</si>
  <si>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</si>
  <si>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</si>
  <si>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</si>
  <si>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</si>
  <si>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</si>
  <si>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</si>
  <si>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</si>
  <si>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</si>
  <si>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</si>
  <si>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</si>
  <si>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</si>
  <si>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</si>
  <si>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</si>
  <si>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</si>
  <si>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</si>
  <si>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</si>
  <si>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</si>
  <si>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</si>
  <si>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</si>
  <si>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</si>
  <si>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</si>
  <si>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</si>
  <si>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</si>
  <si>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</si>
  <si>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</si>
  <si>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</si>
  <si>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</si>
  <si>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</si>
  <si>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</si>
  <si>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</si>
  <si>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</si>
  <si>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</si>
  <si>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</si>
  <si>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</si>
  <si>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</si>
  <si>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</si>
  <si>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</si>
  <si>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</si>
  <si>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</si>
  <si>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</si>
  <si>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</si>
  <si>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</si>
  <si>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</si>
  <si>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</si>
  <si>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</si>
  <si>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</si>
  <si>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</si>
  <si>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</si>
  <si>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</si>
  <si>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</si>
  <si>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</si>
  <si>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</si>
  <si>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</si>
  <si>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</si>
  <si>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</si>
  <si>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</si>
  <si>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</si>
  <si>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</si>
  <si>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</si>
  <si>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</si>
  <si>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</si>
  <si>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</si>
  <si>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</si>
  <si>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</si>
  <si>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</si>
  <si>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</si>
  <si>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</si>
  <si>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</si>
  <si>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</si>
  <si>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</si>
  <si>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</si>
  <si>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</si>
  <si>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</si>
  <si>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</si>
  <si>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</si>
  <si>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</si>
  <si>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</si>
  <si>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</si>
  <si>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</si>
  <si>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</si>
  <si>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</si>
  <si>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</si>
  <si>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</si>
  <si>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</si>
  <si>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</si>
  <si>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</si>
  <si>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</si>
  <si>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</si>
  <si>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</si>
  <si>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</si>
  <si>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</si>
  <si>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</si>
  <si>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</si>
  <si>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</si>
  <si>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</si>
  <si>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</si>
  <si>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</si>
  <si>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</si>
  <si>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</si>
  <si>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</si>
  <si>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</si>
  <si>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</si>
  <si>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</si>
  <si>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</si>
  <si>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</si>
  <si>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</si>
  <si>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</si>
  <si>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</si>
  <si>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</si>
  <si>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</si>
  <si>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</si>
  <si>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</si>
  <si>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</si>
  <si>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</si>
  <si>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</si>
  <si>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</si>
  <si>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</si>
  <si>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</si>
  <si>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</si>
  <si>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</si>
  <si>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</si>
  <si>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</si>
  <si>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</si>
  <si>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</si>
  <si>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</si>
  <si>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</si>
  <si>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</si>
  <si>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</si>
  <si>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</si>
  <si>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</si>
  <si>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</si>
  <si>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</si>
  <si>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</si>
  <si>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</si>
  <si>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</si>
  <si>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</si>
  <si>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</si>
  <si>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</si>
  <si>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</si>
  <si>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</si>
  <si>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</si>
  <si>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</si>
  <si>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</si>
  <si>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</si>
  <si>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</si>
  <si>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</si>
  <si>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</si>
  <si>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</si>
  <si>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</si>
  <si>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</si>
  <si>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</si>
  <si>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</si>
  <si>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</si>
  <si>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</si>
  <si>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</si>
  <si>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</si>
  <si>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</si>
  <si>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</si>
  <si>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</si>
  <si>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</si>
  <si>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</si>
  <si>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</si>
  <si>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</si>
  <si>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</si>
  <si>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</si>
  <si>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</si>
  <si>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</si>
  <si>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</si>
  <si>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</si>
  <si>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</si>
  <si>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</si>
  <si>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</si>
  <si>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</si>
  <si>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</si>
  <si>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</si>
  <si>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</si>
  <si>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</si>
  <si>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</si>
  <si>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</si>
  <si>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</si>
  <si>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</si>
  <si>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</si>
  <si>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</si>
  <si>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</si>
  <si>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</si>
  <si>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</si>
  <si>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</si>
  <si>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</si>
  <si>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</si>
  <si>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</si>
  <si>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</si>
  <si>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</si>
  <si>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</si>
  <si>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</si>
  <si>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</si>
  <si>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</si>
  <si>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</si>
  <si>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</si>
  <si>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</si>
  <si>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</si>
  <si>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</si>
  <si>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</si>
  <si>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</si>
  <si>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</si>
  <si>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</si>
  <si>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</si>
  <si>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</si>
  <si>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</si>
  <si>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</si>
  <si>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</si>
  <si>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</si>
  <si>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</si>
  <si>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</si>
  <si>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</si>
  <si>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</si>
  <si>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</si>
  <si>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</si>
  <si>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</si>
  <si>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</si>
  <si>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</si>
  <si>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</si>
  <si>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</si>
  <si>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</si>
  <si>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</si>
  <si>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</si>
  <si>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</si>
  <si>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</si>
  <si>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</si>
  <si>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</si>
  <si>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</si>
  <si>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</si>
  <si>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</si>
  <si>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</si>
  <si>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</si>
  <si>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</si>
  <si>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</si>
  <si>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</si>
  <si>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</si>
  <si>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</si>
  <si>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</si>
  <si>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</si>
  <si>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</si>
  <si>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</si>
  <si>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</si>
  <si>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</si>
  <si>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</si>
  <si>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</si>
  <si>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</si>
  <si>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</si>
  <si>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</si>
  <si>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</si>
  <si>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</si>
  <si>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</si>
  <si>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</si>
  <si>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</si>
  <si>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</si>
  <si>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</si>
  <si>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</si>
  <si>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</si>
  <si>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</si>
  <si>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</si>
  <si>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</si>
  <si>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</si>
  <si>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</si>
  <si>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</si>
  <si>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</si>
  <si>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</si>
  <si>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</si>
  <si>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</si>
  <si>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</si>
  <si>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</si>
  <si>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</si>
  <si>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</si>
  <si>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</si>
  <si>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</si>
  <si>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</si>
  <si>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</si>
  <si>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</si>
  <si>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</si>
  <si>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</si>
  <si>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</si>
  <si>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</si>
  <si>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</si>
  <si>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</si>
  <si>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</si>
  <si>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</si>
  <si>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</si>
  <si>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</si>
  <si>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</si>
  <si>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</si>
  <si>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</si>
  <si>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</si>
  <si>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</si>
  <si>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</si>
  <si>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</si>
  <si>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</si>
  <si>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</si>
  <si>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</si>
  <si>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</si>
  <si>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</si>
  <si>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</si>
  <si>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</si>
  <si>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</si>
  <si>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</si>
  <si>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</si>
  <si>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</si>
  <si>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</si>
  <si>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</si>
  <si>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</si>
  <si>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</si>
  <si>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</si>
  <si>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</si>
  <si>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</si>
  <si>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</si>
  <si>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</si>
  <si>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</si>
  <si>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</si>
  <si>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</si>
  <si>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</si>
  <si>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</si>
  <si>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</si>
  <si>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</si>
  <si>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</si>
  <si>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</si>
  <si>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</si>
  <si>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</si>
  <si>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</si>
  <si>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</si>
  <si>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</si>
  <si>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</si>
  <si>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</si>
  <si>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</si>
  <si>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</si>
  <si>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</si>
  <si>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</si>
  <si>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</si>
  <si>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</si>
  <si>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</si>
  <si>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</si>
  <si>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</si>
  <si>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</si>
  <si>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</si>
  <si>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</si>
  <si>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</si>
  <si>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</si>
  <si>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</si>
  <si>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</si>
  <si>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</si>
  <si>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</si>
  <si>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</si>
  <si>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</si>
  <si>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</si>
  <si>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</si>
  <si>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</si>
  <si>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</si>
  <si>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</si>
  <si>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</si>
  <si>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</si>
  <si>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</si>
  <si>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</si>
  <si>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</si>
  <si>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</si>
  <si>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</si>
  <si>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</si>
  <si>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</si>
  <si>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</si>
  <si>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</si>
  <si>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</si>
  <si>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</si>
  <si>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</si>
  <si>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</si>
  <si>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</si>
  <si>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</si>
  <si>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</si>
  <si>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</si>
  <si>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</si>
  <si>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</si>
  <si>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</si>
  <si>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</si>
  <si>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</si>
  <si>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</si>
  <si>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</si>
  <si>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</si>
  <si>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</si>
  <si>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</si>
  <si>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</si>
  <si>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</si>
  <si>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</si>
  <si>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</si>
  <si>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</si>
  <si>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</si>
  <si>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</si>
  <si>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</si>
  <si>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</si>
  <si>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</si>
  <si>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</si>
  <si>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</si>
  <si>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</si>
  <si>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</si>
  <si>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</si>
  <si>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</si>
  <si>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</si>
  <si>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</si>
  <si>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</si>
  <si>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</si>
  <si>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</si>
  <si>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</si>
  <si>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</si>
  <si>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</si>
  <si>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</si>
  <si>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</si>
  <si>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</si>
  <si>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</si>
  <si>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</si>
  <si>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</si>
  <si>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</si>
  <si>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</si>
  <si>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</si>
  <si>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</si>
  <si>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</si>
  <si>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</si>
  <si>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</si>
  <si>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</si>
  <si>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</si>
  <si>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</si>
  <si>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</si>
  <si>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</si>
  <si>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</si>
  <si>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</si>
  <si>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</si>
  <si>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</si>
  <si>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</si>
  <si>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</si>
  <si>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</si>
  <si>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</si>
  <si>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</si>
  <si>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</si>
  <si>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</si>
  <si>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</si>
  <si>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</si>
  <si>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</si>
  <si>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</si>
  <si>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</si>
  <si>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</si>
  <si>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</si>
  <si>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</si>
  <si>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</si>
  <si>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</si>
  <si>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</si>
  <si>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</si>
  <si>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</si>
  <si>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</si>
  <si>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</si>
  <si>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</si>
  <si>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</si>
  <si>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</si>
  <si>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</si>
  <si>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</si>
  <si>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</si>
  <si>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</si>
  <si>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</si>
  <si>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</si>
  <si>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</si>
  <si>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</si>
  <si>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</si>
  <si>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</si>
  <si>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</si>
  <si>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</si>
  <si>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</si>
  <si>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</si>
  <si>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</si>
  <si>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</si>
  <si>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</si>
  <si>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</si>
  <si>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</si>
  <si>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</si>
  <si>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</si>
  <si>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</si>
  <si>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</si>
  <si>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</si>
  <si>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</si>
  <si>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</si>
  <si>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</si>
  <si>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</si>
  <si>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</si>
  <si>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</si>
  <si>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</si>
  <si>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</si>
  <si>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</si>
  <si>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</si>
  <si>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</si>
  <si>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</si>
  <si>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</si>
  <si>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</si>
  <si>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</si>
  <si>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</si>
  <si>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</si>
  <si>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</si>
  <si>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</si>
  <si>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</si>
  <si>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</si>
  <si>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</si>
  <si>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</si>
  <si>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</si>
  <si>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</si>
  <si>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</si>
  <si>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</si>
  <si>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</si>
  <si>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</si>
  <si>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</si>
  <si>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</si>
  <si>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</si>
  <si>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</si>
  <si>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</si>
  <si>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</si>
  <si>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</si>
  <si>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</si>
  <si>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</si>
  <si>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</si>
  <si>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</si>
  <si>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</si>
  <si>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</si>
  <si>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</si>
  <si>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</si>
  <si>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</si>
  <si>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</si>
  <si>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</si>
  <si>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</si>
  <si>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</si>
  <si>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</si>
  <si>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</si>
  <si>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</si>
  <si>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</si>
  <si>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</si>
  <si>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</si>
  <si>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</si>
  <si>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</si>
  <si>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</si>
  <si>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</si>
  <si>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</si>
  <si>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</si>
  <si>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</si>
  <si>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</si>
  <si>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</si>
  <si>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</si>
  <si>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</si>
  <si>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</si>
  <si>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</si>
  <si>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</si>
  <si>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</si>
  <si>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</si>
  <si>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</si>
  <si>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</si>
  <si>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</si>
  <si>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</si>
  <si>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</si>
  <si>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</si>
  <si>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</si>
  <si>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</si>
  <si>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</si>
  <si>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</si>
  <si>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</si>
  <si>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</si>
  <si>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</si>
  <si>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</si>
  <si>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</si>
  <si>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</si>
  <si>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</si>
  <si>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</si>
  <si>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</si>
  <si>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</si>
  <si>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</si>
  <si>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</si>
  <si>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</si>
  <si>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</si>
  <si>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</si>
  <si>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</si>
  <si>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</si>
  <si>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</si>
  <si>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</si>
  <si>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</si>
  <si>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</si>
  <si>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</si>
  <si>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</si>
  <si>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</si>
  <si>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</si>
  <si>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</si>
  <si>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</si>
  <si>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</si>
  <si>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</si>
  <si>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</si>
  <si>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</si>
  <si>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</si>
  <si>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</si>
  <si>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</si>
  <si>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</si>
  <si>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</si>
  <si>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</si>
  <si>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</si>
  <si>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</si>
  <si>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</si>
  <si>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</si>
  <si>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</si>
  <si>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</si>
  <si>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</si>
  <si>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</si>
  <si>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</si>
  <si>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</si>
  <si>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</si>
  <si>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</si>
  <si>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</si>
  <si>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</si>
  <si>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</si>
  <si>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</si>
  <si>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</si>
  <si>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</si>
  <si>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</si>
  <si>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</si>
  <si>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</si>
  <si>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</si>
  <si>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</si>
  <si>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</si>
  <si>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</si>
  <si>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</si>
  <si>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</si>
  <si>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</si>
  <si>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</si>
  <si>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</si>
  <si>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</si>
  <si>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</si>
  <si>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</si>
  <si>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</si>
  <si>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</si>
  <si>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</si>
  <si>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</si>
  <si>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</si>
  <si>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</si>
  <si>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</si>
  <si>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</si>
  <si>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</si>
  <si>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</si>
  <si>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</si>
  <si>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</si>
  <si>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</si>
  <si>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</si>
  <si>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</si>
  <si>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</si>
  <si>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</si>
  <si>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</si>
  <si>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</si>
  <si>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</si>
  <si>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</si>
  <si>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</si>
  <si>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</si>
  <si>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</si>
  <si>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</si>
  <si>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</si>
  <si>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</si>
  <si>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</si>
  <si>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</si>
  <si>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</si>
  <si>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</si>
  <si>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</si>
  <si>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</si>
  <si>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</si>
  <si>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</si>
  <si>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</si>
  <si>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</si>
  <si>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</si>
  <si>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</si>
  <si>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</si>
  <si>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</si>
  <si>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</si>
  <si>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</si>
  <si>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</si>
  <si>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</si>
  <si>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</si>
  <si>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</si>
  <si>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</si>
  <si>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</si>
  <si>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</si>
  <si>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</si>
  <si>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</si>
  <si>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</si>
  <si>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</si>
  <si>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</si>
  <si>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</si>
  <si>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</si>
  <si>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</si>
  <si>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</si>
  <si>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</si>
  <si>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</si>
  <si>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</si>
  <si>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</si>
  <si>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</si>
  <si>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</si>
  <si>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</si>
  <si>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</si>
  <si>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</si>
  <si>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</si>
  <si>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</si>
  <si>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</si>
  <si>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</si>
  <si>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</si>
  <si>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</si>
  <si>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</si>
  <si>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</si>
  <si>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</si>
  <si>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</si>
  <si>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</si>
  <si>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</si>
  <si>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</si>
  <si>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</si>
  <si>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</si>
  <si>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</si>
  <si>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</si>
  <si>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</si>
  <si>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</si>
  <si>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</si>
  <si>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</si>
  <si>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</si>
  <si>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</si>
  <si>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</si>
  <si>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</si>
  <si>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</si>
  <si>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</si>
  <si>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</si>
  <si>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</si>
  <si>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</si>
  <si>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</si>
  <si>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</si>
  <si>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</si>
  <si>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</si>
  <si>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</si>
  <si>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</si>
  <si>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</si>
  <si>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</si>
  <si>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</si>
  <si>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</si>
  <si>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</si>
  <si>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</si>
  <si>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</si>
  <si>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</si>
  <si>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</si>
  <si>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</si>
  <si>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</si>
  <si>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</si>
  <si>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</si>
  <si>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</si>
  <si>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</si>
  <si>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</si>
  <si>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</si>
  <si>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</si>
  <si>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</si>
  <si>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</si>
  <si>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</si>
  <si>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</si>
  <si>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</si>
  <si>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</si>
  <si>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</si>
  <si>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</si>
  <si>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</si>
  <si>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</si>
  <si>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</si>
  <si>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</si>
  <si>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</si>
  <si>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</si>
  <si>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</si>
  <si>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</si>
  <si>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</si>
  <si>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</si>
  <si>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</si>
  <si>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</si>
  <si>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</si>
  <si>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</si>
  <si>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</si>
  <si>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</si>
  <si>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</si>
  <si>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</si>
  <si>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</si>
  <si>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</si>
  <si>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</si>
  <si>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</si>
  <si>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</si>
  <si>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</si>
  <si>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</si>
  <si>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</si>
  <si>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</si>
  <si>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</si>
  <si>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</si>
  <si>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</si>
  <si>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</si>
  <si>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</si>
  <si>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</si>
  <si>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</si>
  <si>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</si>
  <si>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</si>
  <si>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</si>
  <si>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</si>
  <si>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</si>
  <si>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</si>
  <si>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</si>
  <si>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</si>
  <si>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</si>
  <si>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</si>
  <si>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</si>
  <si>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</si>
  <si>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</si>
  <si>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</si>
  <si>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</si>
  <si>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</si>
  <si>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</si>
  <si>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</si>
  <si>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</si>
  <si>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</si>
  <si>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</si>
  <si>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</si>
  <si>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</si>
  <si>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</si>
  <si>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</si>
  <si>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</si>
  <si>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</si>
  <si>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</si>
  <si>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</si>
  <si>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</si>
  <si>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</si>
  <si>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</si>
  <si>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</si>
  <si>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</si>
  <si>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</si>
  <si>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</si>
  <si>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</si>
  <si>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</si>
  <si>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</si>
  <si>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</si>
  <si>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</si>
  <si>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</si>
  <si>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</si>
  <si>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</si>
  <si>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</si>
  <si>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</si>
  <si>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</si>
  <si>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</si>
  <si>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</si>
  <si>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</si>
  <si>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</si>
  <si>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</si>
  <si>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</si>
  <si>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</si>
  <si>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</si>
  <si>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</si>
  <si>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</si>
  <si>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</si>
  <si>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</si>
  <si>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</si>
  <si>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</si>
  <si>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</si>
  <si>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</si>
  <si>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</si>
  <si>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</si>
  <si>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</si>
  <si>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</si>
  <si>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</si>
  <si>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</si>
  <si>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</si>
  <si>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</si>
  <si>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</si>
  <si>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</si>
  <si>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</si>
  <si>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</si>
  <si>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</si>
  <si>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</si>
  <si>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</si>
  <si>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</si>
  <si>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</si>
  <si>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</si>
  <si>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</si>
  <si>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</si>
  <si>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</si>
  <si>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</si>
  <si>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</si>
  <si>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</si>
  <si>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</si>
  <si>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</si>
  <si>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</si>
  <si>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</si>
  <si>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</si>
  <si>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</si>
  <si>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</si>
  <si>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</si>
  <si>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</si>
  <si>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</si>
  <si>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</si>
  <si>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</si>
  <si>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</si>
  <si>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</si>
  <si>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</si>
  <si>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</si>
  <si>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</si>
  <si>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</si>
  <si>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</si>
  <si>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</si>
  <si>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</si>
  <si>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</si>
  <si>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</si>
  <si>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</si>
  <si>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</si>
  <si>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</si>
  <si>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</si>
  <si>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</si>
  <si>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</si>
  <si>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</si>
  <si>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</si>
  <si>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</si>
  <si>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</si>
  <si>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</si>
  <si>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</si>
  <si>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</si>
  <si>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</si>
  <si>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</si>
  <si>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</si>
  <si>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</si>
  <si>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</si>
  <si>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</si>
  <si>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</si>
  <si>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</si>
  <si>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</si>
  <si>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</si>
  <si>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</si>
  <si>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</si>
  <si>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</si>
  <si>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</si>
  <si>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</si>
  <si>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</si>
  <si>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</si>
  <si>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</si>
  <si>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</si>
  <si>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</si>
  <si>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</si>
  <si>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</si>
  <si>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</si>
  <si>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</si>
  <si>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</si>
  <si>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</si>
  <si>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</si>
  <si>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</si>
  <si>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</si>
  <si>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</si>
  <si>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</si>
  <si>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</si>
  <si>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</si>
  <si>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</si>
  <si>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</si>
  <si>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</si>
  <si>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</si>
  <si>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</si>
  <si>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</si>
  <si>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</si>
  <si>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</si>
  <si>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</si>
  <si>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</si>
  <si>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</si>
  <si>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</si>
  <si>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</si>
  <si>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</si>
  <si>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</si>
  <si>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</si>
  <si>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</si>
  <si>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</si>
  <si>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</si>
  <si>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</si>
  <si>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</si>
  <si>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</si>
  <si>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</si>
  <si>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</si>
  <si>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</si>
  <si>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</si>
  <si>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</si>
  <si>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</si>
  <si>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</si>
  <si>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</si>
  <si>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</si>
  <si>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</si>
  <si>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</si>
  <si>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</si>
  <si>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</si>
  <si>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</si>
  <si>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</si>
  <si>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</si>
  <si>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</si>
  <si>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</si>
  <si>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</si>
  <si>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</si>
  <si>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</si>
  <si>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</si>
  <si>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</si>
  <si>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</si>
  <si>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</si>
  <si>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</si>
  <si>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</si>
  <si>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</si>
  <si>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</si>
  <si>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</si>
  <si>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</si>
  <si>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</si>
  <si>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</si>
  <si>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</si>
  <si>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</si>
  <si>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</si>
  <si>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</si>
  <si>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</si>
  <si>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</si>
  <si>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</si>
  <si>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</si>
  <si>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</si>
  <si>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</si>
  <si>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</si>
  <si>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</si>
  <si>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</si>
  <si>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</si>
  <si>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</si>
  <si>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</si>
  <si>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</si>
  <si>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</si>
  <si>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</si>
  <si>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</si>
  <si>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</si>
  <si>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</si>
  <si>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</si>
  <si>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</si>
  <si>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</si>
  <si>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</si>
  <si>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</si>
  <si>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</si>
  <si>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</si>
  <si>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</si>
  <si>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</si>
  <si>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</si>
  <si>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</si>
  <si>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</si>
  <si>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</si>
  <si>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</si>
  <si>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</si>
  <si>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</si>
  <si>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</si>
  <si>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</si>
  <si>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</si>
  <si>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</si>
  <si>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</si>
  <si>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</si>
  <si>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</si>
  <si>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</si>
  <si>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</si>
  <si>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</si>
  <si>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</si>
  <si>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</si>
  <si>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</si>
  <si>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</si>
  <si>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</si>
  <si>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</si>
  <si>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</si>
  <si>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</si>
  <si>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</si>
  <si>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</si>
  <si>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</si>
  <si>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</si>
  <si>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</si>
  <si>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</si>
  <si>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</si>
  <si>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</si>
  <si>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</si>
  <si>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</si>
  <si>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</si>
  <si>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</si>
  <si>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</si>
  <si>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</si>
  <si>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</si>
  <si>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</si>
  <si>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</si>
  <si>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</si>
  <si>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</si>
  <si>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</si>
  <si>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</si>
  <si>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</si>
  <si>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</si>
  <si>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</si>
  <si>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</si>
  <si>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</si>
  <si>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</si>
  <si>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</si>
  <si>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</si>
  <si>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</si>
  <si>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</si>
  <si>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</si>
  <si>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</si>
  <si>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</si>
  <si>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</si>
  <si>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</si>
  <si>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</si>
  <si>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</si>
  <si>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</si>
  <si>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</si>
  <si>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</si>
  <si>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</si>
  <si>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</si>
  <si>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</si>
  <si>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</si>
  <si>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</si>
  <si>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</si>
  <si>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</si>
  <si>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</si>
  <si>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</si>
  <si>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</si>
  <si>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</si>
  <si>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</si>
  <si>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</si>
  <si>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</si>
  <si>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</si>
  <si>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</si>
  <si>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</si>
  <si>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</si>
  <si>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</si>
  <si>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</si>
  <si>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</si>
  <si>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</si>
  <si>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</si>
  <si>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</si>
  <si>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</si>
  <si>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</si>
  <si>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</si>
  <si>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</si>
  <si>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</si>
  <si>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</si>
  <si>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</si>
  <si>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</si>
  <si>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</si>
  <si>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</si>
  <si>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</si>
  <si>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</si>
  <si>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</si>
  <si>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</si>
  <si>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</si>
  <si>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</si>
  <si>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</si>
  <si>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</si>
  <si>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</si>
  <si>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</si>
  <si>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</si>
  <si>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</si>
  <si>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</si>
  <si>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</si>
  <si>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</si>
  <si>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</si>
  <si>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</si>
  <si>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</si>
  <si>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</si>
  <si>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</si>
  <si>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</si>
  <si>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</si>
  <si>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</si>
  <si>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</si>
  <si>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</si>
  <si>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</si>
  <si>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</si>
  <si>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</si>
  <si>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</si>
  <si>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</si>
  <si>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</si>
  <si>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</si>
  <si>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</si>
  <si>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</si>
  <si>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</si>
  <si>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</si>
  <si>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</si>
  <si>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</si>
  <si>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</si>
  <si>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</si>
  <si>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</si>
  <si>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</si>
  <si>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</si>
  <si>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</si>
  <si>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</si>
  <si>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</si>
  <si>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</si>
  <si>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</si>
  <si>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</si>
  <si>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</si>
  <si>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</si>
  <si>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</si>
  <si>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</si>
  <si>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</si>
  <si>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</si>
  <si>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</si>
  <si>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</si>
  <si>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</si>
  <si>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</si>
  <si>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</si>
  <si>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</si>
  <si>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</si>
  <si>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</si>
  <si>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</si>
  <si>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</si>
  <si>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</si>
  <si>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</si>
  <si>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</si>
  <si>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</si>
  <si>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</si>
  <si>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</si>
  <si>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</si>
  <si>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</si>
  <si>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</si>
  <si>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</si>
  <si>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</si>
  <si>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</si>
  <si>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</si>
  <si>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</si>
  <si>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</si>
  <si>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</si>
  <si>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</si>
  <si>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</si>
  <si>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</si>
  <si>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</si>
  <si>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</si>
  <si>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</si>
  <si>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</si>
  <si>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</si>
  <si>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</si>
  <si>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</si>
  <si>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</si>
  <si>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</si>
  <si>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</si>
  <si>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</si>
  <si>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</si>
  <si>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</si>
  <si>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</si>
  <si>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</si>
  <si>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</si>
  <si>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</si>
  <si>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</si>
  <si>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</si>
  <si>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</si>
  <si>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</si>
  <si>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</si>
  <si>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</si>
  <si>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</si>
  <si>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</si>
  <si>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</si>
  <si>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</si>
  <si>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</si>
  <si>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</si>
  <si>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</si>
  <si>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</si>
  <si>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</si>
  <si>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</si>
  <si>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</si>
  <si>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</si>
  <si>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</si>
  <si>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</si>
  <si>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</si>
  <si>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</si>
  <si>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</si>
  <si>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</si>
  <si>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</si>
  <si>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</si>
  <si>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</si>
  <si>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</si>
  <si>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</si>
  <si>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</si>
  <si>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</si>
  <si>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</si>
  <si>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</si>
  <si>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</si>
  <si>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</si>
  <si>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</si>
  <si>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</si>
  <si>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</si>
  <si>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</si>
  <si>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</si>
  <si>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</si>
  <si>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</si>
  <si>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</si>
  <si>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</si>
  <si>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</si>
  <si>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</si>
  <si>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</si>
  <si>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</si>
  <si>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</si>
  <si>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</si>
  <si>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</si>
  <si>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</si>
  <si>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</si>
  <si>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</si>
  <si>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</si>
  <si>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</si>
  <si>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</si>
  <si>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</si>
  <si>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</si>
  <si>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</si>
  <si>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</si>
  <si>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</si>
  <si>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</si>
  <si>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</si>
  <si>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</si>
  <si>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</si>
  <si>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</si>
  <si>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</si>
  <si>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</si>
  <si>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</si>
  <si>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</si>
  <si>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</si>
  <si>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</si>
  <si>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</si>
  <si>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</si>
  <si>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</si>
  <si>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</si>
  <si>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</si>
  <si>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</si>
  <si>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</si>
  <si>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</si>
  <si>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</si>
  <si>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</si>
  <si>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</si>
  <si>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</si>
  <si>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</si>
  <si>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</si>
  <si>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</si>
  <si>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</si>
  <si>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</si>
  <si>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</si>
  <si>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</si>
  <si>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</si>
  <si>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</si>
  <si>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</si>
  <si>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</si>
  <si>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</si>
  <si>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</si>
  <si>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</si>
  <si>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</si>
  <si>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</si>
  <si>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</si>
  <si>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</si>
  <si>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</si>
  <si>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</si>
  <si>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</si>
  <si>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</si>
  <si>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</si>
  <si>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</si>
  <si>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</si>
  <si>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</si>
  <si>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</si>
  <si>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</si>
  <si>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</si>
  <si>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</si>
  <si>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</si>
  <si>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</si>
  <si>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</si>
  <si>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</si>
  <si>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</si>
  <si>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</si>
  <si>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</si>
  <si>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</si>
  <si>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</si>
  <si>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</si>
  <si>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</si>
  <si>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</si>
  <si>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</si>
  <si>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</si>
  <si>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</si>
  <si>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</si>
  <si>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</si>
  <si>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</si>
  <si>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</si>
  <si>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</si>
  <si>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</si>
  <si>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</si>
  <si>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</si>
  <si>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</si>
  <si>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</si>
  <si>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</si>
  <si>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</si>
  <si>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</si>
  <si>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</si>
  <si>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</si>
  <si>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</si>
  <si>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</si>
  <si>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</si>
  <si>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</si>
  <si>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</si>
  <si>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</si>
  <si>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</si>
  <si>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</si>
  <si>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</si>
  <si>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</si>
  <si>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</si>
  <si>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</si>
  <si>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</si>
  <si>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</si>
  <si>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</si>
  <si>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</si>
  <si>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</si>
  <si>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</si>
  <si>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</si>
  <si>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</si>
  <si>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</si>
  <si>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</si>
  <si>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</si>
  <si>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</si>
  <si>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</si>
  <si>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</si>
  <si>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</si>
  <si>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</si>
  <si>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</si>
  <si>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</si>
  <si>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</si>
  <si>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</si>
  <si>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</si>
  <si>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</si>
  <si>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</si>
  <si>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</si>
  <si>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</si>
  <si>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</si>
  <si>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</si>
  <si>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</si>
  <si>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</si>
  <si>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</si>
  <si>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</si>
  <si>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</si>
  <si>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</si>
  <si>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</si>
  <si>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</si>
  <si>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</si>
  <si>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</si>
  <si>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</si>
  <si>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</si>
  <si>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</si>
  <si>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</si>
  <si>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</si>
  <si>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</si>
  <si>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</si>
  <si>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</si>
  <si>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</si>
  <si>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</si>
  <si>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</si>
  <si>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</si>
  <si>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</si>
  <si>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</si>
  <si>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</si>
  <si>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</si>
  <si>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</si>
  <si>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</si>
  <si>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</si>
  <si>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</si>
  <si>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</si>
  <si>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</si>
  <si>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</si>
  <si>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</si>
  <si>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</si>
  <si>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</si>
  <si>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</si>
  <si>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</si>
  <si>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</si>
  <si>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</si>
  <si>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</si>
  <si>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</si>
  <si>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</si>
  <si>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</si>
  <si>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</si>
  <si>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</si>
  <si>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</si>
  <si>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</si>
  <si>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</si>
  <si>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</si>
  <si>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</si>
  <si>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</si>
  <si>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</si>
  <si>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</si>
  <si>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</si>
  <si>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</si>
  <si>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</si>
  <si>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</si>
  <si>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</si>
  <si>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</si>
  <si>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</si>
  <si>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</si>
  <si>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</si>
  <si>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</si>
  <si>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</si>
  <si>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</si>
  <si>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</si>
  <si>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</si>
  <si>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</si>
  <si>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</si>
  <si>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</si>
  <si>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</si>
  <si>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</si>
  <si>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</si>
  <si>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</si>
  <si>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</si>
  <si>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</si>
  <si>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</si>
  <si>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</si>
  <si>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</si>
  <si>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</si>
  <si>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</si>
  <si>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</si>
  <si>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</si>
  <si>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</si>
  <si>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</si>
  <si>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</si>
  <si>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</si>
  <si>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</si>
  <si>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</si>
  <si>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</si>
  <si>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</si>
  <si>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</si>
  <si>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</si>
  <si>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</si>
  <si>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</si>
  <si>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</si>
  <si>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</si>
  <si>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</si>
  <si>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</si>
  <si>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</si>
  <si>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</si>
  <si>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</si>
  <si>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</si>
  <si>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</si>
  <si>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</si>
  <si>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</si>
  <si>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</si>
  <si>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</si>
  <si>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</si>
  <si>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</si>
  <si>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</si>
  <si>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</si>
  <si>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</si>
  <si>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</si>
  <si>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</si>
  <si>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</si>
  <si>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</si>
  <si>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</si>
  <si>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</si>
  <si>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</si>
  <si>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</si>
  <si>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</si>
  <si>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</si>
  <si>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</si>
  <si>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</si>
  <si>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</si>
  <si>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</si>
  <si>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</si>
  <si>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</si>
  <si>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</si>
  <si>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</si>
  <si>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</si>
  <si>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</si>
  <si>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</si>
  <si>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</si>
  <si>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</si>
  <si>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</si>
  <si>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</si>
  <si>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</si>
  <si>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</si>
  <si>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</si>
  <si>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</si>
  <si>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</si>
  <si>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</si>
  <si>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</si>
  <si>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</si>
  <si>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</si>
  <si>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</si>
  <si>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</si>
  <si>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</si>
  <si>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</si>
  <si>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</si>
  <si>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</si>
  <si>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</si>
  <si>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</si>
  <si>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</si>
  <si>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</si>
  <si>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</si>
  <si>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</si>
  <si>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</si>
  <si>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</si>
  <si>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</si>
  <si>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</si>
  <si>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</si>
  <si>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</si>
  <si>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</si>
  <si>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</si>
  <si>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</si>
  <si>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</si>
  <si>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</si>
  <si>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</si>
  <si>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</si>
  <si>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</si>
  <si>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</si>
  <si>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</si>
  <si>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</si>
  <si>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</si>
  <si>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</si>
  <si>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</si>
  <si>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</si>
  <si>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</si>
  <si>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</si>
  <si>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</si>
  <si>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</si>
  <si>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</si>
  <si>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</si>
  <si>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</si>
  <si>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</si>
  <si>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</si>
  <si>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</si>
  <si>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</si>
  <si>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</si>
  <si>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</si>
  <si>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</si>
  <si>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</si>
  <si>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</si>
  <si>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</si>
  <si>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</si>
  <si>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</si>
  <si>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</si>
  <si>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</si>
  <si>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</si>
  <si>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</si>
  <si>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</si>
  <si>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</si>
  <si>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</si>
  <si>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</si>
  <si>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</si>
  <si>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</si>
  <si>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</si>
  <si>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</si>
  <si>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</si>
  <si>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</si>
  <si>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</si>
  <si>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</si>
  <si>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</si>
  <si>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</si>
  <si>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</si>
  <si>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</si>
  <si>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</si>
  <si>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</si>
  <si>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</si>
  <si>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</si>
  <si>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</si>
  <si>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</si>
  <si>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</si>
  <si>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</si>
  <si>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</si>
  <si>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</si>
  <si>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</si>
  <si>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</si>
  <si>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</si>
  <si>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</si>
  <si>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</si>
  <si>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</si>
  <si>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</si>
  <si>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</si>
  <si>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</si>
  <si>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</si>
  <si>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</si>
  <si>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</si>
  <si>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</si>
  <si>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</si>
  <si>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</si>
  <si>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</si>
  <si>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</si>
  <si>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</si>
  <si>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</si>
  <si>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</si>
  <si>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</si>
  <si>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</si>
  <si>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</si>
  <si>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</si>
  <si>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</si>
  <si>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</si>
  <si>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</si>
  <si>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</si>
  <si>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</si>
  <si>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</si>
  <si>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</si>
  <si>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</si>
  <si>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</si>
  <si>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</si>
  <si>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</si>
  <si>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</si>
  <si>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</si>
  <si>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</si>
  <si>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</si>
  <si>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</si>
  <si>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</si>
  <si>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</si>
  <si>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</si>
  <si>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</si>
  <si>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</si>
  <si>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</si>
  <si>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</si>
  <si>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</si>
  <si>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</si>
  <si>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</si>
  <si>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</si>
  <si>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</si>
  <si>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</si>
  <si>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</si>
  <si>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</si>
  <si>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</si>
  <si>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</si>
  <si>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</si>
  <si>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</si>
  <si>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</si>
  <si>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</si>
  <si>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</si>
  <si>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</si>
  <si>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</si>
  <si>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</si>
  <si>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</si>
  <si>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</si>
  <si>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</si>
  <si>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</si>
  <si>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</si>
  <si>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</si>
  <si>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</si>
  <si>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</si>
  <si>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</si>
  <si>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</si>
  <si>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</si>
  <si>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</si>
  <si>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</si>
  <si>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</si>
  <si>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</si>
  <si>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</si>
  <si>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</si>
  <si>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</si>
  <si>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</si>
  <si>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</si>
  <si>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</si>
  <si>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</si>
  <si>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</si>
  <si>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</si>
  <si>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</si>
  <si>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</si>
  <si>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</si>
  <si>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</si>
  <si>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</si>
  <si>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</si>
  <si>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</si>
  <si>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</si>
  <si>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</si>
  <si>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</si>
  <si>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</si>
  <si>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</si>
  <si>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</si>
  <si>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</si>
  <si>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</si>
  <si>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</si>
  <si>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</si>
  <si>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</si>
  <si>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</si>
  <si>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</si>
  <si>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</si>
  <si>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</si>
  <si>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</si>
  <si>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</si>
  <si>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</si>
  <si>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</si>
  <si>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</si>
  <si>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</si>
  <si>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</si>
  <si>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</si>
  <si>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</si>
  <si>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</si>
  <si>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</si>
  <si>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</si>
  <si>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</si>
  <si>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</si>
  <si>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</si>
  <si>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</si>
  <si>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</si>
  <si>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</si>
  <si>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</si>
  <si>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</si>
  <si>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</si>
  <si>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</si>
  <si>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</si>
  <si>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</si>
  <si>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</si>
  <si>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</si>
  <si>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</si>
  <si>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</si>
  <si>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</si>
  <si>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</si>
  <si>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</si>
  <si>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</si>
  <si>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</si>
  <si>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</si>
  <si>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</si>
  <si>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</si>
  <si>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</si>
  <si>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</si>
  <si>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</si>
  <si>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</si>
  <si>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</si>
  <si>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</si>
  <si>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</si>
  <si>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</si>
  <si>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</si>
  <si>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</si>
  <si>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</si>
  <si>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</si>
  <si>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</si>
  <si>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</si>
  <si>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</si>
  <si>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</si>
  <si>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</si>
  <si>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</si>
  <si>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</si>
  <si>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</si>
  <si>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</si>
  <si>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</si>
  <si>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</si>
  <si>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</si>
  <si>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</si>
  <si>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</si>
  <si>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</si>
  <si>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</si>
  <si>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</si>
  <si>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</si>
  <si>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</si>
  <si>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</si>
  <si>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</si>
  <si>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</si>
  <si>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</si>
  <si>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</si>
  <si>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</si>
  <si>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</si>
  <si>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</si>
  <si>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</si>
  <si>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</si>
  <si>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</si>
  <si>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</si>
  <si>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</si>
  <si>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</si>
  <si>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</si>
  <si>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</si>
  <si>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</si>
  <si>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</si>
  <si>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</si>
  <si>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</si>
  <si>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</si>
  <si>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</si>
  <si>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</si>
  <si>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</si>
  <si>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</si>
  <si>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</si>
  <si>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</si>
  <si>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</si>
  <si>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</si>
  <si>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</si>
  <si>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</si>
  <si>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</si>
  <si>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</si>
  <si>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</si>
  <si>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</si>
  <si>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</si>
  <si>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</si>
  <si>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</si>
  <si>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</si>
  <si>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</si>
  <si>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</si>
  <si>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</si>
  <si>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</si>
  <si>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</si>
  <si>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</si>
  <si>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</si>
  <si>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</si>
  <si>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</si>
  <si>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</si>
  <si>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</si>
  <si>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</si>
  <si>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</si>
  <si>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</si>
  <si>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</si>
  <si>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</si>
  <si>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</si>
  <si>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</si>
  <si>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</si>
  <si>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</si>
  <si>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</si>
  <si>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</si>
  <si>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</si>
  <si>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</si>
  <si>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</si>
  <si>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</si>
  <si>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</si>
  <si>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</si>
  <si>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</si>
  <si>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</si>
  <si>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</si>
  <si>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</si>
  <si>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</si>
  <si>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</si>
  <si>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</si>
  <si>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</si>
  <si>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</si>
  <si>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</si>
  <si>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</si>
  <si>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</si>
  <si>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</si>
  <si>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</si>
  <si>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</si>
  <si>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</si>
  <si>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</si>
  <si>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</si>
  <si>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</si>
  <si>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</si>
  <si>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</si>
  <si>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</si>
  <si>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</si>
  <si>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</si>
  <si>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</si>
  <si>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</si>
  <si>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</si>
  <si>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</si>
  <si>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</si>
  <si>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</si>
  <si>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</si>
  <si>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</si>
  <si>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</si>
  <si>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</si>
  <si>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</si>
  <si>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</si>
  <si>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</si>
  <si>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</si>
  <si>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</si>
  <si>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</si>
  <si>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</si>
  <si>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</si>
  <si>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</si>
  <si>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</si>
  <si>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</si>
  <si>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</si>
  <si>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</si>
  <si>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</si>
  <si>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</si>
  <si>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</si>
  <si>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</si>
  <si>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</si>
  <si>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</si>
  <si>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</si>
  <si>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</si>
  <si>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</si>
  <si>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</si>
  <si>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</si>
  <si>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</si>
  <si>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</si>
  <si>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</si>
  <si>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</si>
  <si>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</si>
  <si>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</si>
  <si>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</si>
  <si>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</si>
  <si>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</si>
  <si>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</si>
  <si>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</si>
  <si>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</si>
  <si>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</si>
  <si>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</si>
  <si>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</si>
  <si>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</si>
  <si>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</si>
  <si>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</si>
  <si>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</si>
  <si>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</si>
  <si>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</si>
  <si>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</si>
  <si>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</si>
  <si>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</si>
  <si>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</si>
  <si>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</si>
  <si>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</si>
  <si>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</si>
  <si>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</si>
  <si>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</si>
  <si>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</si>
  <si>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</si>
  <si>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</si>
  <si>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</si>
  <si>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</si>
  <si>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</si>
  <si>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</si>
  <si>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</si>
  <si>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</si>
  <si>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</si>
  <si>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</si>
  <si>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</si>
  <si>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</si>
  <si>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</si>
  <si>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</si>
  <si>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</si>
  <si>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</si>
  <si>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</si>
  <si>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</si>
  <si>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</si>
  <si>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</si>
  <si>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</si>
  <si>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</si>
  <si>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</si>
  <si>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</si>
  <si>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</si>
  <si>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</si>
  <si>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</si>
  <si>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</si>
  <si>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</si>
  <si>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</si>
  <si>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</si>
  <si>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</si>
  <si>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</si>
  <si>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</si>
  <si>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</si>
  <si>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</si>
  <si>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</si>
  <si>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</si>
  <si>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</si>
  <si>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</si>
  <si>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</si>
  <si>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</si>
  <si>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</si>
  <si>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</si>
  <si>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</si>
  <si>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</si>
  <si>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</si>
  <si>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</si>
  <si>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</si>
  <si>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</si>
  <si>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</si>
  <si>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</si>
  <si>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</si>
  <si>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</si>
  <si>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</si>
  <si>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</si>
  <si>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</si>
  <si>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</si>
  <si>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</si>
  <si>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</si>
  <si>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</si>
  <si>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</si>
  <si>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</si>
  <si>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</si>
  <si>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</si>
  <si>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</si>
  <si>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</si>
  <si>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</si>
  <si>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</si>
  <si>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</si>
  <si>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</si>
  <si>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</si>
  <si>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</si>
  <si>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</si>
  <si>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</si>
  <si>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</si>
  <si>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</si>
  <si>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</si>
  <si>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</si>
  <si>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</si>
  <si>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</si>
  <si>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</si>
  <si>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</si>
  <si>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</si>
  <si>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</si>
  <si>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</si>
  <si>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</si>
  <si>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</si>
  <si>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</si>
  <si>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</si>
  <si>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</si>
  <si>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</si>
  <si>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</si>
  <si>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</si>
  <si>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</si>
  <si>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</si>
  <si>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</si>
  <si>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</si>
  <si>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</si>
  <si>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</si>
  <si>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</si>
  <si>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</si>
  <si>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</si>
  <si>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</si>
  <si>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</si>
  <si>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</si>
  <si>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</si>
  <si>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</si>
  <si>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</si>
  <si>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</si>
  <si>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</si>
  <si>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</si>
  <si>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</si>
  <si>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</si>
  <si>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</si>
  <si>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</si>
  <si>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</si>
  <si>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</si>
  <si>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</si>
  <si>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</si>
  <si>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</si>
  <si>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</si>
  <si>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</si>
  <si>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</si>
  <si>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</si>
  <si>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</si>
  <si>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</si>
  <si>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</si>
  <si>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</si>
  <si>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</si>
  <si>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</si>
  <si>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</si>
  <si>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</si>
  <si>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</si>
  <si>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</si>
  <si>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</si>
  <si>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</si>
  <si>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</si>
  <si>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</si>
  <si>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</si>
  <si>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</si>
  <si>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</si>
  <si>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</si>
  <si>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</si>
  <si>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</si>
  <si>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</si>
  <si>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</si>
  <si>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</si>
  <si>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</si>
  <si>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</si>
  <si>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</si>
  <si>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</si>
  <si>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</si>
  <si>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</si>
  <si>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</si>
  <si>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</si>
  <si>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</si>
  <si>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</si>
  <si>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</si>
  <si>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</si>
  <si>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</si>
  <si>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</si>
  <si>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</si>
  <si>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</si>
  <si>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</si>
  <si>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</si>
  <si>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</si>
  <si>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</si>
  <si>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</si>
  <si>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</si>
  <si>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</si>
  <si>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</si>
  <si>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</si>
  <si>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</si>
  <si>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</si>
  <si>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</si>
  <si>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</si>
  <si>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</si>
  <si>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</si>
  <si>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</si>
  <si>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</si>
  <si>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</si>
  <si>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</si>
  <si>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</si>
  <si>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</si>
  <si>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</si>
  <si>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</si>
  <si>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</si>
  <si>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</si>
  <si>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</si>
  <si>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</si>
  <si>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</si>
  <si>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</si>
  <si>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</si>
  <si>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</si>
  <si>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</si>
  <si>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</si>
  <si>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</si>
  <si>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</si>
  <si>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</si>
  <si>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</si>
  <si>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</si>
  <si>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</si>
  <si>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</si>
  <si>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</si>
  <si>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</si>
  <si>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</si>
  <si>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</si>
  <si>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</si>
  <si>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</si>
  <si>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</si>
  <si>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</si>
  <si>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</si>
  <si>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</si>
  <si>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</si>
  <si>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</si>
  <si>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</si>
  <si>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</si>
  <si>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</si>
  <si>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</si>
  <si>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</si>
  <si>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</si>
  <si>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</si>
  <si>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</si>
  <si>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</si>
  <si>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</si>
  <si>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</si>
  <si>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</si>
  <si>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</si>
  <si>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</si>
  <si>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</si>
  <si>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</si>
  <si>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</si>
  <si>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</si>
  <si>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</si>
  <si>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</si>
  <si>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</si>
  <si>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</si>
  <si>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</si>
  <si>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</si>
  <si>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</si>
  <si>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</si>
  <si>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</si>
  <si>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</si>
  <si>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</si>
  <si>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</si>
  <si>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</si>
  <si>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</si>
  <si>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</si>
  <si>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</si>
  <si>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</si>
  <si>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</si>
  <si>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</si>
  <si>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</si>
  <si>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</si>
  <si>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</si>
  <si>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</si>
  <si>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</si>
  <si>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</si>
  <si>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</si>
  <si>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</si>
  <si>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</si>
  <si>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</si>
  <si>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</si>
  <si>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</si>
  <si>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</si>
  <si>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</si>
  <si>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</si>
  <si>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</si>
  <si>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</si>
  <si>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</si>
  <si>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</si>
  <si>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</si>
  <si>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</si>
  <si>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</si>
  <si>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</si>
  <si>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</si>
  <si>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</si>
  <si>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</si>
  <si>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</si>
  <si>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</si>
  <si>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</si>
  <si>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</si>
  <si>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</si>
  <si>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</si>
  <si>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</si>
  <si>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</si>
  <si>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</si>
  <si>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</si>
  <si>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</si>
  <si>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</si>
  <si>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</si>
  <si>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</si>
  <si>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</si>
  <si>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</si>
  <si>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</si>
  <si>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</si>
  <si>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</si>
  <si>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</si>
  <si>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</si>
  <si>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</si>
  <si>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</si>
  <si>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</si>
  <si>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</si>
  <si>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</si>
  <si>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</si>
  <si>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</si>
  <si>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</si>
  <si>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</si>
  <si>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</si>
  <si>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</si>
  <si>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</si>
  <si>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</si>
  <si>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</si>
  <si>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</si>
  <si>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</si>
  <si>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</si>
  <si>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</si>
  <si>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</si>
  <si>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</si>
  <si>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</si>
  <si>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</si>
  <si>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</si>
  <si>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</si>
  <si>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</si>
  <si>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</si>
  <si>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</si>
  <si>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</si>
  <si>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</si>
  <si>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</si>
  <si>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</si>
  <si>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</si>
  <si>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</si>
  <si>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</si>
  <si>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</si>
  <si>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</si>
  <si>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</si>
  <si>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</si>
  <si>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</si>
  <si>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</si>
  <si>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</si>
  <si>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</si>
  <si>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</si>
  <si>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</si>
  <si>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</si>
  <si>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</si>
  <si>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</si>
  <si>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</si>
  <si>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</si>
  <si>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</si>
  <si>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</si>
  <si>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</si>
  <si>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</si>
  <si>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</si>
  <si>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</si>
  <si>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</si>
  <si>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</si>
  <si>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</si>
  <si>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</si>
  <si>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</si>
  <si>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</si>
  <si>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</si>
  <si>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</si>
  <si>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</si>
  <si>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</si>
  <si>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</si>
  <si>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</si>
  <si>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</si>
  <si>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</si>
  <si>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</si>
  <si>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</si>
  <si>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</si>
  <si>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</si>
  <si>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</si>
  <si>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</si>
  <si>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</si>
  <si>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</si>
  <si>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</si>
  <si>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</si>
  <si>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</si>
  <si>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</si>
  <si>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</si>
  <si>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</si>
  <si>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</si>
  <si>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</si>
  <si>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</si>
  <si>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</si>
  <si>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</si>
  <si>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</si>
  <si>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</si>
  <si>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</si>
  <si>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</si>
  <si>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</si>
  <si>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</si>
  <si>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</si>
  <si>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</si>
  <si>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</si>
  <si>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</si>
  <si>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</si>
  <si>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</si>
  <si>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</si>
  <si>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</si>
  <si>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</si>
  <si>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</si>
  <si>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</si>
  <si>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</si>
  <si>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</si>
  <si>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</si>
  <si>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</si>
  <si>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</si>
  <si>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</si>
  <si>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</si>
  <si>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</si>
  <si>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</si>
  <si>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</si>
  <si>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</si>
  <si>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</si>
  <si>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</si>
  <si>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</si>
  <si>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</si>
  <si>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</si>
  <si>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</si>
  <si>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</si>
  <si>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</si>
  <si>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</si>
  <si>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</si>
  <si>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</si>
  <si>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</si>
  <si>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</si>
  <si>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</si>
  <si>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</si>
  <si>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</si>
  <si>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</si>
  <si>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</si>
  <si>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</si>
  <si>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</si>
  <si>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</si>
  <si>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</si>
  <si>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</si>
  <si>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</si>
  <si>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</si>
  <si>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</si>
  <si>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</si>
  <si>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</si>
  <si>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</si>
  <si>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</si>
  <si>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</si>
  <si>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</si>
  <si>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</si>
  <si>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</si>
  <si>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</si>
  <si>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</si>
  <si>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</si>
  <si>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</si>
  <si>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</si>
  <si>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</si>
  <si>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</si>
  <si>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</si>
  <si>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</si>
  <si>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</si>
  <si>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</si>
  <si>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</si>
  <si>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</si>
  <si>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</si>
  <si>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</si>
  <si>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</si>
  <si>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</si>
  <si>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</si>
  <si>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</si>
  <si>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</si>
  <si>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</si>
  <si>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</si>
  <si>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</si>
  <si>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</si>
  <si>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</si>
  <si>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</si>
  <si>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</si>
  <si>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</si>
  <si>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</si>
  <si>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</si>
  <si>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</si>
  <si>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</si>
  <si>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</si>
  <si>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</si>
  <si>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</si>
  <si>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</si>
  <si>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</si>
  <si>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</si>
  <si>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</si>
  <si>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</si>
  <si>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</si>
  <si>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</si>
  <si>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</si>
  <si>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</si>
  <si>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</si>
  <si>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</si>
  <si>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</si>
  <si>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</si>
  <si>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</si>
  <si>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</si>
  <si>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</si>
  <si>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</si>
  <si>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</si>
  <si>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</si>
  <si>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</si>
  <si>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</si>
  <si>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</si>
  <si>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</si>
  <si>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</si>
  <si>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</si>
  <si>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</si>
  <si>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</si>
  <si>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</si>
  <si>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</si>
  <si>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</si>
  <si>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</si>
  <si>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</si>
  <si>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</si>
  <si>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</si>
  <si>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</si>
  <si>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</si>
  <si>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</si>
  <si>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</si>
  <si>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</si>
  <si>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</si>
  <si>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</si>
  <si>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</si>
  <si>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</si>
  <si>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</si>
  <si>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</si>
  <si>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</si>
  <si>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</si>
  <si>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</si>
  <si>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</si>
  <si>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</si>
  <si>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</si>
  <si>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</si>
  <si>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</si>
  <si>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</si>
  <si>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</si>
  <si>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</si>
  <si>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</si>
  <si>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</si>
  <si>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</si>
  <si>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</si>
  <si>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</si>
  <si>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</si>
  <si>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</si>
  <si>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</si>
  <si>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</si>
  <si>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</si>
  <si>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</si>
  <si>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</si>
  <si>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</si>
  <si>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</si>
  <si>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</si>
  <si>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</si>
  <si>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</si>
  <si>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</si>
  <si>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</si>
  <si>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</si>
  <si>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</si>
  <si>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</si>
  <si>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</si>
  <si>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</si>
  <si>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</si>
  <si>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</si>
  <si>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</si>
  <si>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</si>
  <si>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</si>
  <si>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</si>
  <si>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</si>
  <si>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</si>
  <si>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</si>
  <si>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</si>
  <si>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</si>
  <si>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</si>
  <si>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</si>
  <si>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</si>
  <si>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</si>
  <si>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</si>
  <si>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</si>
  <si>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</si>
  <si>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</si>
  <si>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</si>
  <si>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</si>
  <si>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</si>
  <si>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</si>
  <si>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</si>
  <si>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</si>
  <si>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</si>
  <si>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</si>
  <si>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</si>
  <si>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</si>
  <si>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</si>
  <si>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</si>
  <si>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</si>
  <si>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</si>
  <si>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</si>
  <si>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</si>
  <si>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</si>
  <si>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</si>
  <si>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</si>
  <si>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</si>
  <si>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</si>
  <si>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</si>
  <si>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</si>
  <si>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</si>
  <si>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</si>
  <si>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</si>
  <si>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</si>
  <si>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</si>
  <si>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</si>
  <si>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</si>
  <si>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</si>
  <si>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</si>
  <si>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</si>
  <si>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</si>
  <si>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</si>
  <si>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</si>
  <si>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</si>
  <si>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</si>
  <si>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</si>
  <si>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</si>
  <si>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</si>
  <si>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</si>
  <si>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</si>
  <si>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</si>
  <si>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</si>
  <si>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</si>
  <si>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</si>
  <si>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</si>
  <si>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</si>
  <si>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</si>
  <si>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</si>
  <si>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</si>
  <si>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</si>
  <si>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</si>
  <si>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</si>
  <si>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</si>
  <si>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</si>
  <si>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</si>
  <si>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</si>
  <si>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</si>
  <si>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</si>
  <si>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</si>
  <si>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</si>
  <si>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</si>
  <si>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</si>
  <si>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</si>
  <si>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</si>
  <si>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</si>
  <si>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</si>
  <si>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</si>
  <si>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</si>
  <si>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</si>
  <si>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</si>
  <si>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</si>
  <si>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</si>
  <si>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</si>
  <si>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</si>
  <si>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</si>
  <si>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</si>
  <si>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</si>
  <si>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</si>
  <si>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</si>
  <si>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</si>
  <si>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</si>
  <si>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</si>
  <si>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</si>
  <si>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</si>
  <si>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</si>
  <si>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</si>
  <si>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</si>
  <si>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</si>
  <si>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</si>
  <si>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</si>
  <si>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</si>
  <si>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</si>
  <si>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</si>
  <si>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</si>
  <si>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</si>
  <si>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</si>
  <si>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</si>
  <si>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</si>
  <si>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</si>
  <si>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</si>
  <si>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</si>
  <si>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</si>
  <si>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</si>
  <si>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</si>
  <si>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</si>
  <si>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</si>
  <si>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</si>
  <si>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</si>
  <si>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</si>
  <si>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</si>
  <si>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</si>
  <si>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</si>
  <si>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</si>
  <si>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</si>
  <si>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</si>
  <si>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</si>
  <si>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</si>
  <si>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</si>
  <si>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</si>
  <si>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</si>
  <si>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</si>
  <si>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</si>
  <si>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</si>
  <si>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</si>
  <si>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</si>
  <si>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</si>
  <si>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</si>
  <si>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</si>
  <si>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</si>
  <si>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</si>
  <si>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</si>
  <si>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</si>
  <si>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</si>
  <si>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</si>
  <si>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</si>
  <si>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</si>
  <si>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</si>
  <si>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</si>
  <si>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</si>
  <si>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</si>
  <si>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</si>
  <si>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</si>
  <si>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</si>
  <si>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</si>
  <si>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</si>
  <si>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</si>
  <si>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</si>
  <si>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</si>
  <si>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</si>
  <si>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</si>
  <si>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</si>
  <si>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</si>
  <si>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</si>
  <si>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</si>
  <si>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</si>
  <si>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</si>
  <si>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</si>
  <si>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</si>
  <si>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</si>
  <si>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</si>
  <si>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</si>
  <si>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</si>
  <si>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</si>
  <si>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</si>
  <si>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</si>
  <si>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</si>
  <si>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</si>
  <si>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</si>
  <si>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</si>
  <si>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</si>
  <si>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</si>
  <si>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</si>
  <si>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</si>
  <si>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</si>
  <si>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</si>
  <si>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</si>
  <si>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</si>
  <si>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</si>
  <si>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</si>
  <si>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</si>
  <si>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</si>
  <si>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</si>
  <si>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</si>
  <si>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</si>
  <si>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</si>
  <si>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</si>
  <si>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</si>
  <si>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</si>
  <si>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</si>
  <si>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</si>
  <si>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</si>
  <si>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</si>
  <si>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</si>
  <si>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</si>
  <si>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</si>
  <si>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</si>
  <si>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</si>
  <si>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</si>
  <si>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</si>
  <si>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</si>
  <si>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</si>
  <si>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</si>
  <si>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</si>
  <si>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</si>
  <si>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</si>
  <si>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</si>
  <si>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</si>
  <si>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</si>
  <si>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</si>
  <si>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</si>
  <si>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</si>
  <si>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</si>
  <si>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</si>
  <si>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</si>
  <si>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</si>
  <si>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</si>
  <si>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</si>
  <si>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</si>
  <si>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</si>
  <si>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</si>
  <si>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</si>
  <si>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</si>
  <si>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</si>
  <si>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</si>
  <si>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</si>
  <si>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</si>
  <si>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</si>
  <si>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</si>
  <si>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</si>
  <si>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</si>
  <si>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</si>
  <si>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</si>
  <si>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</si>
  <si>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</si>
  <si>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</si>
  <si>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</si>
  <si>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</si>
  <si>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</si>
  <si>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</si>
  <si>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</si>
  <si>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</si>
  <si>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</si>
  <si>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</si>
  <si>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</si>
  <si>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</si>
  <si>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</si>
  <si>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</si>
  <si>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</si>
  <si>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</si>
  <si>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</si>
  <si>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</si>
  <si>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</si>
  <si>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</si>
  <si>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</si>
  <si>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</si>
  <si>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</si>
  <si>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</si>
  <si>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</si>
  <si>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</si>
  <si>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</si>
  <si>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</si>
  <si>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</si>
  <si>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</si>
  <si>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</si>
  <si>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</si>
  <si>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</si>
  <si>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</si>
  <si>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</si>
  <si>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</si>
  <si>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</si>
  <si>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</si>
  <si>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</si>
  <si>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</si>
  <si>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</si>
  <si>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</si>
  <si>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</si>
  <si>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</si>
  <si>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</si>
  <si>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</si>
  <si>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</si>
  <si>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</si>
  <si>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</si>
  <si>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</si>
  <si>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</si>
  <si>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</si>
  <si>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</si>
  <si>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</si>
  <si>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</si>
  <si>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</si>
  <si>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</si>
  <si>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</si>
  <si>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</si>
  <si>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</si>
  <si>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</si>
  <si>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</si>
  <si>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</si>
  <si>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</si>
  <si>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</si>
  <si>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</si>
  <si>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</si>
  <si>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</si>
  <si>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</si>
  <si>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</si>
  <si>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</si>
  <si>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</si>
  <si>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</si>
  <si>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</si>
  <si>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</si>
  <si>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</si>
  <si>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</si>
  <si>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</si>
  <si>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</si>
  <si>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</si>
  <si>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</si>
  <si>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</si>
  <si>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</si>
  <si>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</si>
  <si>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</si>
  <si>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</si>
  <si>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</si>
  <si>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</si>
  <si>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</si>
  <si>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</si>
  <si>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</si>
  <si>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</si>
  <si>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</si>
  <si>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</si>
  <si>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</si>
  <si>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</si>
  <si>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</si>
  <si>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</si>
  <si>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</si>
  <si>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</si>
  <si>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</si>
  <si>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</si>
  <si>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</si>
  <si>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</si>
  <si>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</si>
  <si>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</si>
  <si>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</si>
  <si>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</si>
  <si>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</si>
  <si>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</si>
  <si>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</si>
  <si>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</si>
  <si>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</si>
  <si>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</si>
  <si>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</si>
  <si>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</si>
  <si>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</si>
  <si>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</si>
  <si>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</si>
  <si>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</si>
  <si>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</si>
  <si>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</si>
  <si>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</si>
  <si>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</si>
  <si>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</si>
  <si>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</si>
  <si>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</si>
  <si>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</si>
  <si>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</si>
  <si>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</si>
  <si>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</si>
  <si>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</si>
  <si>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</si>
  <si>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</si>
  <si>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</si>
  <si>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</si>
  <si>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</si>
  <si>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</si>
  <si>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</si>
  <si>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</si>
  <si>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</si>
  <si>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</si>
  <si>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</si>
  <si>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</si>
  <si>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</si>
  <si>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</si>
  <si>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</si>
  <si>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</si>
  <si>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</si>
  <si>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</si>
  <si>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</si>
  <si>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</si>
  <si>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</si>
  <si>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</si>
  <si>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</si>
  <si>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</si>
  <si>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</si>
  <si>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</si>
  <si>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</si>
  <si>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</si>
  <si>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</si>
  <si>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</si>
  <si>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</si>
  <si>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</si>
  <si>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</si>
  <si>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</si>
  <si>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</si>
  <si>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</si>
  <si>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</si>
  <si>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</si>
  <si>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</si>
  <si>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</si>
  <si>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</si>
  <si>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</si>
  <si>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</si>
  <si>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</si>
  <si>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</si>
  <si>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</si>
  <si>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</si>
  <si>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</si>
  <si>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</si>
  <si>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</si>
  <si>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</si>
  <si>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</si>
  <si>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</si>
  <si>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</si>
  <si>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</si>
  <si>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</si>
  <si>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</si>
  <si>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</si>
  <si>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</si>
  <si>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</si>
  <si>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</si>
  <si>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</si>
  <si>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</si>
  <si>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</si>
  <si>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</si>
  <si>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</si>
  <si>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</si>
  <si>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</si>
  <si>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</si>
  <si>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</si>
  <si>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</si>
  <si>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</si>
  <si>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</si>
  <si>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</si>
  <si>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</si>
  <si>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</si>
  <si>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</si>
  <si>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</si>
  <si>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</si>
  <si>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</si>
  <si>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</si>
  <si>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</si>
  <si>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</si>
  <si>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</si>
  <si>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</si>
  <si>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</si>
  <si>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</si>
  <si>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</si>
  <si>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</si>
  <si>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</si>
  <si>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</si>
  <si>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</si>
  <si>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</si>
  <si>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</si>
  <si>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</si>
  <si>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</si>
  <si>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</si>
  <si>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</si>
  <si>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</si>
  <si>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</si>
  <si>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</si>
  <si>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</si>
  <si>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</si>
  <si>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</si>
  <si>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</si>
  <si>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</si>
  <si>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</si>
  <si>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</si>
  <si>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</si>
  <si>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</si>
  <si>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</si>
  <si>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</si>
  <si>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</si>
  <si>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</si>
  <si>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</si>
  <si>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</si>
  <si>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</si>
  <si>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</si>
  <si>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</si>
  <si>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</si>
  <si>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</si>
  <si>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</si>
  <si>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</si>
  <si>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</si>
  <si>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</si>
  <si>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</si>
  <si>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</si>
  <si>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</si>
  <si>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</si>
  <si>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</si>
  <si>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</si>
  <si>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</si>
  <si>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</si>
  <si>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</si>
  <si>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</si>
  <si>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</si>
  <si>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</si>
  <si>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</si>
  <si>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</si>
  <si>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</si>
  <si>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</si>
  <si>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</si>
  <si>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</si>
  <si>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</si>
  <si>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</si>
  <si>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</si>
  <si>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</si>
  <si>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</si>
  <si>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</si>
  <si>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</si>
  <si>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</si>
  <si>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</si>
  <si>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</si>
  <si>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</si>
  <si>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</si>
  <si>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</si>
  <si>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</si>
  <si>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</si>
  <si>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</si>
  <si>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</si>
  <si>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</si>
  <si>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</si>
  <si>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</si>
  <si>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</si>
  <si>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</si>
  <si>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</si>
  <si>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</si>
  <si>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</si>
  <si>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</si>
  <si>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</si>
  <si>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</si>
  <si>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</si>
  <si>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</si>
  <si>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</si>
  <si>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</si>
  <si>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</si>
  <si>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</si>
  <si>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</si>
  <si>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</si>
  <si>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</si>
  <si>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</si>
  <si>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</si>
  <si>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</si>
  <si>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</si>
  <si>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</si>
  <si>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</si>
  <si>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</si>
  <si>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</si>
  <si>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</si>
  <si>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</si>
  <si>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</si>
  <si>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</si>
  <si>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</si>
  <si>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</si>
  <si>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</si>
  <si>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</si>
  <si>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</si>
  <si>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</si>
  <si>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</si>
  <si>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</si>
  <si>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</si>
  <si>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</si>
  <si>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</si>
  <si>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</si>
  <si>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</si>
  <si>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</si>
  <si>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</si>
  <si>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</si>
  <si>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</si>
  <si>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</si>
  <si>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</si>
  <si>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</si>
  <si>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</si>
  <si>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</si>
  <si>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</si>
  <si>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</si>
  <si>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</si>
  <si>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</si>
  <si>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</si>
  <si>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</si>
  <si>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</si>
  <si>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</si>
  <si>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</si>
  <si>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</si>
  <si>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</si>
  <si>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</si>
  <si>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</si>
  <si>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</si>
  <si>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</si>
  <si>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</si>
  <si>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</si>
  <si>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</si>
  <si>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</si>
  <si>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</si>
  <si>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</si>
  <si>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</si>
  <si>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</si>
  <si>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</si>
  <si>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</si>
  <si>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</si>
  <si>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</si>
  <si>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</si>
  <si>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</si>
  <si>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</si>
  <si>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</si>
  <si>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</si>
  <si>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</si>
  <si>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</si>
  <si>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</si>
  <si>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</si>
  <si>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</si>
  <si>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</si>
  <si>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</si>
  <si>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</si>
  <si>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</si>
  <si>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</si>
  <si>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</si>
  <si>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</si>
  <si>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</si>
  <si>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</si>
  <si>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</si>
  <si>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</si>
  <si>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</si>
  <si>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</si>
  <si>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</si>
  <si>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</si>
  <si>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</si>
  <si>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</si>
  <si>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</si>
  <si>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</si>
  <si>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</si>
  <si>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</si>
  <si>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</si>
  <si>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</si>
  <si>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</si>
  <si>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</si>
  <si>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</si>
  <si>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</si>
  <si>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</si>
  <si>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</si>
  <si>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</si>
  <si>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</si>
  <si>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</si>
  <si>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</si>
  <si>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</si>
  <si>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</si>
  <si>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</si>
  <si>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</si>
  <si>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</si>
  <si>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</si>
  <si>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</si>
  <si>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</si>
  <si>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</si>
  <si>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</si>
  <si>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</si>
  <si>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</si>
  <si>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</si>
  <si>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</si>
  <si>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</si>
  <si>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</si>
  <si>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</si>
  <si>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</si>
  <si>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</si>
  <si>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</si>
  <si>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</si>
  <si>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</si>
  <si>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</si>
  <si>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</si>
  <si>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</si>
  <si>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</si>
  <si>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</si>
  <si>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</si>
  <si>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</si>
  <si>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</si>
  <si>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</si>
  <si>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</si>
  <si>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</si>
  <si>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</si>
  <si>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</si>
  <si>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</si>
  <si>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</si>
  <si>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</si>
  <si>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</si>
  <si>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</si>
  <si>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</si>
  <si>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</si>
  <si>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</si>
  <si>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</si>
  <si>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</si>
  <si>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</si>
  <si>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</si>
  <si>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</si>
  <si>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</si>
  <si>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</si>
  <si>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</si>
  <si>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</si>
  <si>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</si>
  <si>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</si>
  <si>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</si>
  <si>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</si>
  <si>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</si>
  <si>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</si>
  <si>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</si>
  <si>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</si>
  <si>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</si>
  <si>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</si>
  <si>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</si>
  <si>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</si>
  <si>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</si>
  <si>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</si>
  <si>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</si>
  <si>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</si>
  <si>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</si>
  <si>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</si>
  <si>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</si>
  <si>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</si>
  <si>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</si>
  <si>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</si>
  <si>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</si>
  <si>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</si>
  <si>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</si>
  <si>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</si>
  <si>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</si>
  <si>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</si>
  <si>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</si>
  <si>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</si>
  <si>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</si>
  <si>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</si>
  <si>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</si>
  <si>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</si>
  <si>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</si>
  <si>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</si>
  <si>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</si>
  <si>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</si>
  <si>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</si>
  <si>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</si>
  <si>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</si>
  <si>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</si>
  <si>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</si>
  <si>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</si>
  <si>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</si>
  <si>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</si>
  <si>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</si>
  <si>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</si>
  <si>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</si>
  <si>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</si>
  <si>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</si>
  <si>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</si>
  <si>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</si>
  <si>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</si>
  <si>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</si>
  <si>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</si>
  <si>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</si>
  <si>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</si>
  <si>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</si>
  <si>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</si>
  <si>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</si>
  <si>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</si>
  <si>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</si>
  <si>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</si>
  <si>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</si>
  <si>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</si>
  <si>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</si>
  <si>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</si>
  <si>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</si>
  <si>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</si>
  <si>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</si>
  <si>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</si>
  <si>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</si>
  <si>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</si>
  <si>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</si>
  <si>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</si>
  <si>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</si>
  <si>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</si>
  <si>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</si>
  <si>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</si>
  <si>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</si>
  <si>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</si>
  <si>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</si>
  <si>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</si>
  <si>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</si>
  <si>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</si>
  <si>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</si>
  <si>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</si>
  <si>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</si>
  <si>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</si>
  <si>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</si>
  <si>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</si>
  <si>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</si>
  <si>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</si>
  <si>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</si>
  <si>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</si>
  <si>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</si>
  <si>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</si>
  <si>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</si>
  <si>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</si>
  <si>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</si>
  <si>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</si>
  <si>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</si>
  <si>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</si>
  <si>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</si>
  <si>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</si>
  <si>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</si>
  <si>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</si>
  <si>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</si>
  <si>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</si>
  <si>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</si>
  <si>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</si>
  <si>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</si>
  <si>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</si>
  <si>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</si>
  <si>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</si>
  <si>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</si>
  <si>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</si>
  <si>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</si>
  <si>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</si>
  <si>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</si>
  <si>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</si>
  <si>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</si>
  <si>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</si>
  <si>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</si>
  <si>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</si>
  <si>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</si>
  <si>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</si>
  <si>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</si>
  <si>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</si>
  <si>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</si>
  <si>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</si>
  <si>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</si>
  <si>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</si>
  <si>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</si>
  <si>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</si>
  <si>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</si>
  <si>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</si>
  <si>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</si>
  <si>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</si>
  <si>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</si>
  <si>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</si>
  <si>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</si>
  <si>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</si>
  <si>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</si>
  <si>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</si>
  <si>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</si>
  <si>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</si>
  <si>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</si>
  <si>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</si>
  <si>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</si>
  <si>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</si>
  <si>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</si>
  <si>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</si>
  <si>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</si>
  <si>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</si>
  <si>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</si>
  <si>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</si>
  <si>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</si>
  <si>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</si>
  <si>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</si>
  <si>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</si>
  <si>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</si>
  <si>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</si>
  <si>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</si>
  <si>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</si>
  <si>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</si>
  <si>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</si>
  <si>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</si>
  <si>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</si>
  <si>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</si>
  <si>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</si>
  <si>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</si>
  <si>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</si>
  <si>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</si>
  <si>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</si>
  <si>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</si>
  <si>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</si>
  <si>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</si>
  <si>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</si>
  <si>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</si>
  <si>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</si>
  <si>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</si>
  <si>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</si>
  <si>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</si>
  <si>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</si>
  <si>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</si>
  <si>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</si>
  <si>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</si>
  <si>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</si>
  <si>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</si>
  <si>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</si>
  <si>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</si>
  <si>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</si>
  <si>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</si>
  <si>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</si>
  <si>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</si>
  <si>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</si>
  <si>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</si>
  <si>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</si>
  <si>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</si>
  <si>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</si>
  <si>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</si>
  <si>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</si>
  <si>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</si>
  <si>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</si>
  <si>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</si>
  <si>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</si>
  <si>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</si>
  <si>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</si>
  <si>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</si>
  <si>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</si>
  <si>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</si>
  <si>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</si>
  <si>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</si>
  <si>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</si>
  <si>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</si>
  <si>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</si>
  <si>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</si>
  <si>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</si>
  <si>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</si>
  <si>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</si>
  <si>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</si>
  <si>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</si>
  <si>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</si>
  <si>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</si>
  <si>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</si>
  <si>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</si>
  <si>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</si>
  <si>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</si>
  <si>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</si>
  <si>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</si>
  <si>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</si>
  <si>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</si>
  <si>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</si>
  <si>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</si>
  <si>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</si>
  <si>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</si>
  <si>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</si>
  <si>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</si>
  <si>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</si>
  <si>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</si>
  <si>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</si>
  <si>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</si>
  <si>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</si>
  <si>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</si>
  <si>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</si>
  <si>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</si>
  <si>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</si>
  <si>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</si>
  <si>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</si>
  <si>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</si>
  <si>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</si>
  <si>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</si>
  <si>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</si>
  <si>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</si>
  <si>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</si>
  <si>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</si>
  <si>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</si>
  <si>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</si>
  <si>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</si>
  <si>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</si>
  <si>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</si>
  <si>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</si>
  <si>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</si>
  <si>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</si>
  <si>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</si>
  <si>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</si>
  <si>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</si>
  <si>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</si>
  <si>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</si>
  <si>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</si>
  <si>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</si>
  <si>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</si>
  <si>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</si>
  <si>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</si>
  <si>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</si>
  <si>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</si>
  <si>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</si>
  <si>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</si>
  <si>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</si>
  <si>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</si>
  <si>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</si>
  <si>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</si>
  <si>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</si>
  <si>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</si>
  <si>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</si>
  <si>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</si>
  <si>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</si>
  <si>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</si>
  <si>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</si>
  <si>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</si>
  <si>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</si>
  <si>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</si>
  <si>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</si>
  <si>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</si>
  <si>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</si>
  <si>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</si>
  <si>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</si>
  <si>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</si>
  <si>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</si>
  <si>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</si>
  <si>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</si>
  <si>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</si>
  <si>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</si>
  <si>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</si>
  <si>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</si>
  <si>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</si>
  <si>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</si>
  <si>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</si>
  <si>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</si>
  <si>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</si>
  <si>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</si>
  <si>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</si>
  <si>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</si>
  <si>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</si>
  <si>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</si>
  <si>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</si>
  <si>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</si>
  <si>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</si>
  <si>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</si>
  <si>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</si>
  <si>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</si>
  <si>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</si>
  <si>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</si>
  <si>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</si>
  <si>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</si>
  <si>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</si>
  <si>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</si>
  <si>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</si>
  <si>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</si>
  <si>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</si>
  <si>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</si>
  <si>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</si>
  <si>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</si>
  <si>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</si>
  <si>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</si>
  <si>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</si>
  <si>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</si>
  <si>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</si>
  <si>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</si>
  <si>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</si>
  <si>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</si>
  <si>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</si>
  <si>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</si>
  <si>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</si>
  <si>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</si>
  <si>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</si>
  <si>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</si>
  <si>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</si>
  <si>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</si>
  <si>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</si>
  <si>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</si>
  <si>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</si>
  <si>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</si>
  <si>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</si>
  <si>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</si>
  <si>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</si>
  <si>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</si>
  <si>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</si>
  <si>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</si>
  <si>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</si>
  <si>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</si>
  <si>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</si>
  <si>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</si>
  <si>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</si>
  <si>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</si>
  <si>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</si>
  <si>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</si>
  <si>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</si>
  <si>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</si>
  <si>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</si>
  <si>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</si>
  <si>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</si>
  <si>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</si>
  <si>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</si>
  <si>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</si>
  <si>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</si>
  <si>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</si>
  <si>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</si>
  <si>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</si>
  <si>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</si>
  <si>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</si>
  <si>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</si>
  <si>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</si>
  <si>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</si>
  <si>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</si>
  <si>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</si>
  <si>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</si>
  <si>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</si>
  <si>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</si>
  <si>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</si>
  <si>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</si>
  <si>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</si>
  <si>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</si>
  <si>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</si>
  <si>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</si>
  <si>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</si>
  <si>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</si>
  <si>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</si>
  <si>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</si>
  <si>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</si>
  <si>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</si>
  <si>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</si>
  <si>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</si>
  <si>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</si>
  <si>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</si>
  <si>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</si>
  <si>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</si>
  <si>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</si>
  <si>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</si>
  <si>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</si>
  <si>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</si>
  <si>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</si>
  <si>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</si>
  <si>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</si>
  <si>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</si>
  <si>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</si>
  <si>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</si>
  <si>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</si>
  <si>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</si>
  <si>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</si>
  <si>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</si>
  <si>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</si>
  <si>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</si>
  <si>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</si>
  <si>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</si>
  <si>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</si>
  <si>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</si>
  <si>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</si>
  <si>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</si>
  <si>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</si>
  <si>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</si>
  <si>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</si>
  <si>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</si>
  <si>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</si>
  <si>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</si>
  <si>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</si>
  <si>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</si>
  <si>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</si>
  <si>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</si>
  <si>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</si>
  <si>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</si>
  <si>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</si>
  <si>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</si>
  <si>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</si>
  <si>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</si>
  <si>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</si>
  <si>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</si>
  <si>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</si>
  <si>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</si>
  <si>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</si>
  <si>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</si>
  <si>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</si>
  <si>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</si>
  <si>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</si>
  <si>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</si>
  <si>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</si>
  <si>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</si>
  <si>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</si>
  <si>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</si>
  <si>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</si>
  <si>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</si>
  <si>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</si>
  <si>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</si>
  <si>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</si>
  <si>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</si>
  <si>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</si>
  <si>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</si>
  <si>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</si>
  <si>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</si>
  <si>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</si>
  <si>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</si>
  <si>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</si>
  <si>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</si>
  <si>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</si>
  <si>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</si>
  <si>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</si>
  <si>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</si>
  <si>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</si>
  <si>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</si>
  <si>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</si>
  <si>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</si>
  <si>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</si>
  <si>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</si>
  <si>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</si>
  <si>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</si>
  <si>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</si>
  <si>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</si>
  <si>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</si>
  <si>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</si>
  <si>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</si>
  <si>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</si>
  <si>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</si>
  <si>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</si>
  <si>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</si>
  <si>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</si>
  <si>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</si>
  <si>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</si>
  <si>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</si>
  <si>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</si>
  <si>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</si>
  <si>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</si>
  <si>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</si>
  <si>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</si>
  <si>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</si>
  <si>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</si>
  <si>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</si>
  <si>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</si>
  <si>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</si>
  <si>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</si>
  <si>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</si>
  <si>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</si>
  <si>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</si>
  <si>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</si>
  <si>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</si>
  <si>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</si>
  <si>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</si>
  <si>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</si>
  <si>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</si>
  <si>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</si>
  <si>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</si>
  <si>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</si>
  <si>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</si>
  <si>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</si>
  <si>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</si>
  <si>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</si>
  <si>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</si>
  <si>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</si>
  <si>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</si>
  <si>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</si>
  <si>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</si>
  <si>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</si>
  <si>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</si>
  <si>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</si>
  <si>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</si>
  <si>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</si>
  <si>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</si>
  <si>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</si>
  <si>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</si>
  <si>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</si>
  <si>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</si>
  <si>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</si>
  <si>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</si>
  <si>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</si>
  <si>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</si>
  <si>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</si>
  <si>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</si>
  <si>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</si>
  <si>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</si>
  <si>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</si>
  <si>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</si>
  <si>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</si>
  <si>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</si>
  <si>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</si>
  <si>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</si>
  <si>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</si>
  <si>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</si>
  <si>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</si>
  <si>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</si>
  <si>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</si>
  <si>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</si>
  <si>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</si>
  <si>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</si>
  <si>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</si>
  <si>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</si>
  <si>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</si>
  <si>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</si>
  <si>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</si>
  <si>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</si>
  <si>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</si>
  <si>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</si>
  <si>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</si>
  <si>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</si>
  <si>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</si>
  <si>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</si>
  <si>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</si>
  <si>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</si>
  <si>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</si>
  <si>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</si>
  <si>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</si>
  <si>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</si>
  <si>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</si>
  <si>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</si>
  <si>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</si>
  <si>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</si>
  <si>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</si>
  <si>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</si>
  <si>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</si>
  <si>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</si>
  <si>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</si>
  <si>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</si>
  <si>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</si>
  <si>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</si>
  <si>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</si>
  <si>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</si>
  <si>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</si>
  <si>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</si>
  <si>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</si>
  <si>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</si>
  <si>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</si>
  <si>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</si>
  <si>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</si>
  <si>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</si>
  <si>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</si>
  <si>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</si>
  <si>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</si>
  <si>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</si>
  <si>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</si>
  <si>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</si>
  <si>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</si>
  <si>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</si>
  <si>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</si>
  <si>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</si>
  <si>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</si>
  <si>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</si>
  <si>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</si>
  <si>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</si>
  <si>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</si>
  <si>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</si>
  <si>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</si>
  <si>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</si>
  <si>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</si>
  <si>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</si>
  <si>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</si>
  <si>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</si>
  <si>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</si>
  <si>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</si>
  <si>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</si>
  <si>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</si>
  <si>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</si>
  <si>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</si>
  <si>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</si>
  <si>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</si>
  <si>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</si>
  <si>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</si>
  <si>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</si>
  <si>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</si>
  <si>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</si>
  <si>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</si>
  <si>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</si>
  <si>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</si>
  <si>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</si>
  <si>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</si>
  <si>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</si>
  <si>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</si>
  <si>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</si>
  <si>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</si>
  <si>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</si>
  <si>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</si>
  <si>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</si>
  <si>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</si>
  <si>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</si>
  <si>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</si>
  <si>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</si>
  <si>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</si>
  <si>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</si>
  <si>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</si>
  <si>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</si>
  <si>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</si>
  <si>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</si>
  <si>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</si>
  <si>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</si>
  <si>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</si>
  <si>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</si>
  <si>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</si>
  <si>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</si>
  <si>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</si>
  <si>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</si>
  <si>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</si>
  <si>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</si>
  <si>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</si>
  <si>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</si>
  <si>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</si>
  <si>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</si>
  <si>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</si>
  <si>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</si>
  <si>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</si>
  <si>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</si>
  <si>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</si>
  <si>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</si>
  <si>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</si>
  <si>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</si>
  <si>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</si>
  <si>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</si>
  <si>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</si>
  <si>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</si>
  <si>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</si>
  <si>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</si>
  <si>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</si>
  <si>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</si>
  <si>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</si>
  <si>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</si>
  <si>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</si>
  <si>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</si>
  <si>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</si>
  <si>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</si>
  <si>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</si>
  <si>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</si>
  <si>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</si>
  <si>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</si>
  <si>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</si>
  <si>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</si>
  <si>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</si>
  <si>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</si>
  <si>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</si>
  <si>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</si>
  <si>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</si>
  <si>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</si>
  <si>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</si>
  <si>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</si>
  <si>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</si>
  <si>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</si>
  <si>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</si>
  <si>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</si>
  <si>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</si>
  <si>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</si>
  <si>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</si>
  <si>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</si>
  <si>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</si>
  <si>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</si>
  <si>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</si>
  <si>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</si>
  <si>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</si>
  <si>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</si>
  <si>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</si>
  <si>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</si>
  <si>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</si>
  <si>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</si>
  <si>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</si>
  <si>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</si>
  <si>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</si>
  <si>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</si>
  <si>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</si>
  <si>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</si>
  <si>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</si>
  <si>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</si>
  <si>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</si>
  <si>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</si>
  <si>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</si>
  <si>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</si>
  <si>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</si>
  <si>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</si>
  <si>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</si>
  <si>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</si>
  <si>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</si>
  <si>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</si>
  <si>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</si>
  <si>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</si>
  <si>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</si>
  <si>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</si>
  <si>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</si>
  <si>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</si>
  <si>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</si>
  <si>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</si>
  <si>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</si>
  <si>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</si>
  <si>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</si>
  <si>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</si>
  <si>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</si>
  <si>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</si>
  <si>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</si>
  <si>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</si>
  <si>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</si>
  <si>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</si>
  <si>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</si>
  <si>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</si>
  <si>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</si>
  <si>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</si>
  <si>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</si>
  <si>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</si>
  <si>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</si>
  <si>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</si>
  <si>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</si>
  <si>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</si>
  <si>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</si>
  <si>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</si>
  <si>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</si>
  <si>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</si>
  <si>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</si>
  <si>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</si>
  <si>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</si>
  <si>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</si>
  <si>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</si>
  <si>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</si>
  <si>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</si>
  <si>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</si>
  <si>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</si>
  <si>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</si>
  <si>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</si>
  <si>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</si>
  <si>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</si>
  <si>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</si>
  <si>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</si>
  <si>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</si>
  <si>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</si>
  <si>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</si>
  <si>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</si>
  <si>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</si>
  <si>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</si>
  <si>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</si>
  <si>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</si>
  <si>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</si>
  <si>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</si>
  <si>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</si>
  <si>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</si>
  <si>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</si>
  <si>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</si>
  <si>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</si>
  <si>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</si>
  <si>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</si>
  <si>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</si>
  <si>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</si>
  <si>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</si>
  <si>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</si>
  <si>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</si>
  <si>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</si>
  <si>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</si>
  <si>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</si>
  <si>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</si>
  <si>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</si>
  <si>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</si>
  <si>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</si>
  <si>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</si>
  <si>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</si>
  <si>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</si>
  <si>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</si>
  <si>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</si>
  <si>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</si>
  <si>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</si>
  <si>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</si>
  <si>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</si>
  <si>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</si>
  <si>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</si>
  <si>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</si>
  <si>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</si>
  <si>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</si>
  <si>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</si>
  <si>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</si>
  <si>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</si>
  <si>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</si>
  <si>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</si>
  <si>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</si>
  <si>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</si>
  <si>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</si>
  <si>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</si>
  <si>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</si>
  <si>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</si>
  <si>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</si>
  <si>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</si>
  <si>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</si>
  <si>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</si>
  <si>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</si>
  <si>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</si>
  <si>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</si>
  <si>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</si>
  <si>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</si>
  <si>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</si>
  <si>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</si>
  <si>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</si>
  <si>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</si>
  <si>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</si>
  <si>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</si>
  <si>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</si>
  <si>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</si>
  <si>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</si>
  <si>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</si>
  <si>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</si>
  <si>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</si>
  <si>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</si>
  <si>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</si>
  <si>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</si>
  <si>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</si>
  <si>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</si>
  <si>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</si>
  <si>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</si>
  <si>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</si>
  <si>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</si>
  <si>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</si>
  <si>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</si>
  <si>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</si>
  <si>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</si>
  <si>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</si>
  <si>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</si>
  <si>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</si>
  <si>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</si>
  <si>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</si>
  <si>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</si>
  <si>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</si>
  <si>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</si>
  <si>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</si>
  <si>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</si>
  <si>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</si>
  <si>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</si>
  <si>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</si>
  <si>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</si>
  <si>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</si>
  <si>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</si>
  <si>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</si>
  <si>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</si>
  <si>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</si>
  <si>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</si>
  <si>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</si>
  <si>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</si>
  <si>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</si>
  <si>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</si>
  <si>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</si>
  <si>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</si>
  <si>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</si>
  <si>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</si>
  <si>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</si>
  <si>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</si>
  <si>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</si>
  <si>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</si>
  <si>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</si>
  <si>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</si>
  <si>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</si>
  <si>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</si>
  <si>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</si>
  <si>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</si>
  <si>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</si>
  <si>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</si>
  <si>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</si>
  <si>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</si>
  <si>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</si>
  <si>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</si>
  <si>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</si>
  <si>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</si>
  <si>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</si>
  <si>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</si>
  <si>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</si>
  <si>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</si>
  <si>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</si>
  <si>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</si>
  <si>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</si>
  <si>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</si>
  <si>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</si>
  <si>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</si>
  <si>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</si>
  <si>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</si>
  <si>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</si>
  <si>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</si>
  <si>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</si>
  <si>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</si>
  <si>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</si>
  <si>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</si>
  <si>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</si>
  <si>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</si>
  <si>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</si>
  <si>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</si>
  <si>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</si>
  <si>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</si>
  <si>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</si>
  <si>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</si>
  <si>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</si>
  <si>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</si>
  <si>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</si>
  <si>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</si>
  <si>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</si>
  <si>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</si>
  <si>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</si>
  <si>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</si>
  <si>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</si>
  <si>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</si>
  <si>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</si>
  <si>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</si>
  <si>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</si>
  <si>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</si>
  <si>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</si>
  <si>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</si>
  <si>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</si>
  <si>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</si>
  <si>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</si>
  <si>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</si>
  <si>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</si>
  <si>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</si>
  <si>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</si>
  <si>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</si>
  <si>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</si>
  <si>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</si>
  <si>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</si>
  <si>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</si>
  <si>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</si>
  <si>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</si>
  <si>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</si>
  <si>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</si>
  <si>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</si>
  <si>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</si>
  <si>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</si>
  <si>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</si>
  <si>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</si>
  <si>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</si>
  <si>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</si>
  <si>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</si>
  <si>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</si>
  <si>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</si>
  <si>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</si>
  <si>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</si>
  <si>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</si>
  <si>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</si>
  <si>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</si>
  <si>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</si>
  <si>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</si>
  <si>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</si>
  <si>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</si>
  <si>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</si>
  <si>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</si>
  <si>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</si>
  <si>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</si>
  <si>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</si>
  <si>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</si>
  <si>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</si>
  <si>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</si>
  <si>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</si>
  <si>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</si>
  <si>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</si>
  <si>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</si>
  <si>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</si>
  <si>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</si>
  <si>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</si>
  <si>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</si>
  <si>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</si>
  <si>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</si>
  <si>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</si>
  <si>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</si>
  <si>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</si>
  <si>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</si>
  <si>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</si>
  <si>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</si>
  <si>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</si>
  <si>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</si>
  <si>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</si>
  <si>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</si>
  <si>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</si>
  <si>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</si>
  <si>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</si>
  <si>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</si>
  <si>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</si>
  <si>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</si>
  <si>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</si>
  <si>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</si>
  <si>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</si>
  <si>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</si>
  <si>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</si>
  <si>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</si>
  <si>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</si>
  <si>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</si>
  <si>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</si>
  <si>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</si>
  <si>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</si>
  <si>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</si>
  <si>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</si>
  <si>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</si>
  <si>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</si>
  <si>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</si>
  <si>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</si>
  <si>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</si>
  <si>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</si>
  <si>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</si>
  <si>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</si>
  <si>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</si>
  <si>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</si>
  <si>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</si>
  <si>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</si>
  <si>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</si>
  <si>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</si>
  <si>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</si>
  <si>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</si>
  <si>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</si>
  <si>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</si>
  <si>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</si>
  <si>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</si>
  <si>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</si>
  <si>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</si>
  <si>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</si>
  <si>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</si>
  <si>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</si>
  <si>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</si>
  <si>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</si>
  <si>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</si>
  <si>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</si>
  <si>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</si>
  <si>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</si>
  <si>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</si>
  <si>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</si>
  <si>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</si>
  <si>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</si>
  <si>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</si>
  <si>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</si>
  <si>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</si>
  <si>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</si>
  <si>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</si>
  <si>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</si>
  <si>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</si>
  <si>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</si>
  <si>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</si>
  <si>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</si>
  <si>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</si>
  <si>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</si>
  <si>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</si>
  <si>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</si>
  <si>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</si>
  <si>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</si>
  <si>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</si>
  <si>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</si>
  <si>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</si>
  <si>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</si>
  <si>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</si>
  <si>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</si>
  <si>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</si>
  <si>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</si>
  <si>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</si>
  <si>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</si>
  <si>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</si>
  <si>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</si>
  <si>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</si>
  <si>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</si>
  <si>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</si>
  <si>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</si>
  <si>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</si>
  <si>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</si>
  <si>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</si>
  <si>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</si>
  <si>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</si>
  <si>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</si>
  <si>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</si>
  <si>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</si>
  <si>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</si>
  <si>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</si>
  <si>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</si>
  <si>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</si>
  <si>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</si>
  <si>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</si>
  <si>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</si>
  <si>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</si>
  <si>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</si>
  <si>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</si>
  <si>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</si>
  <si>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</si>
  <si>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</si>
  <si>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</si>
  <si>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</si>
  <si>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</si>
  <si>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</si>
  <si>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</si>
  <si>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</si>
  <si>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</si>
  <si>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</si>
  <si>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</si>
  <si>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</si>
  <si>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</si>
  <si>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</si>
  <si>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</si>
  <si>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</si>
  <si>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</si>
  <si>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</si>
  <si>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</si>
  <si>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</si>
  <si>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</si>
  <si>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</si>
  <si>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</si>
  <si>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</si>
  <si>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</si>
  <si>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</si>
  <si>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</si>
  <si>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</si>
  <si>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</si>
  <si>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</si>
  <si>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</si>
  <si>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</si>
  <si>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</si>
  <si>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</si>
  <si>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</si>
  <si>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</si>
  <si>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</si>
  <si>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</si>
  <si>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</si>
  <si>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</si>
  <si>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</si>
  <si>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</si>
  <si>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</si>
  <si>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</si>
  <si>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</si>
  <si>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</si>
  <si>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</si>
  <si>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</si>
  <si>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</si>
  <si>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</si>
  <si>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</si>
  <si>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</si>
  <si>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</si>
  <si>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</si>
  <si>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</si>
  <si>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</si>
  <si>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</si>
  <si>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</si>
  <si>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</si>
  <si>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</si>
  <si>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</si>
  <si>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</si>
  <si>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</si>
  <si>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</si>
  <si>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</si>
  <si>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</si>
  <si>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</si>
  <si>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</si>
  <si>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</si>
  <si>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</si>
  <si>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</si>
  <si>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</si>
  <si>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</si>
  <si>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</si>
  <si>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</si>
  <si>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</si>
  <si>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</si>
  <si>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</si>
  <si>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</si>
  <si>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</si>
  <si>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</si>
  <si>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</si>
  <si>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</si>
  <si>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</si>
  <si>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</si>
  <si>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</si>
  <si>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</si>
  <si>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</si>
  <si>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</si>
  <si>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</si>
  <si>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</si>
  <si>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</si>
  <si>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</si>
  <si>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</si>
  <si>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</si>
  <si>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</si>
  <si>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</si>
  <si>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</si>
  <si>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</si>
  <si>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</si>
  <si>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</si>
  <si>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</si>
  <si>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</si>
  <si>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</si>
  <si>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</si>
  <si>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</si>
  <si>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</si>
  <si>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</si>
  <si>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</si>
  <si>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</si>
  <si>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</si>
  <si>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</si>
  <si>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</si>
  <si>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</si>
  <si>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</si>
  <si>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</si>
  <si>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</si>
  <si>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</si>
  <si>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</si>
  <si>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</si>
  <si>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</si>
  <si>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</si>
  <si>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</si>
  <si>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</si>
  <si>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</si>
  <si>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</si>
  <si>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</si>
  <si>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</si>
  <si>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</si>
  <si>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</si>
  <si>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</si>
  <si>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</si>
  <si>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</si>
  <si>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</si>
  <si>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</si>
  <si>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</si>
  <si>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</si>
  <si>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</si>
  <si>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</si>
  <si>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</si>
  <si>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</si>
  <si>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</si>
  <si>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</si>
  <si>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</si>
  <si>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</si>
  <si>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</si>
  <si>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</si>
  <si>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</si>
  <si>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</si>
  <si>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</si>
  <si>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</si>
  <si>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</si>
  <si>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</si>
  <si>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</si>
  <si>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</si>
  <si>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</si>
  <si>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</si>
  <si>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</si>
  <si>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</si>
  <si>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</si>
  <si>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</si>
  <si>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</si>
  <si>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</si>
  <si>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</si>
  <si>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</si>
  <si>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</si>
  <si>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</si>
  <si>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</si>
  <si>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</si>
  <si>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</si>
  <si>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</si>
  <si>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</si>
  <si>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</si>
  <si>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</si>
  <si>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</si>
  <si>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</si>
  <si>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</si>
  <si>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</si>
  <si>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</si>
  <si>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</si>
  <si>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</si>
  <si>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</si>
  <si>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</si>
  <si>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</si>
  <si>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</si>
  <si>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</si>
  <si>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</si>
  <si>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</si>
  <si>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</si>
  <si>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</si>
  <si>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</si>
  <si>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</si>
  <si>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</si>
  <si>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</si>
  <si>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</si>
  <si>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</si>
  <si>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</si>
  <si>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</si>
  <si>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</si>
  <si>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</si>
  <si>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</si>
  <si>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</si>
  <si>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</si>
  <si>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</si>
  <si>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</si>
  <si>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</si>
  <si>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</si>
  <si>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</si>
  <si>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</si>
  <si>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</si>
  <si>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</si>
  <si>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</si>
  <si>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</si>
  <si>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</si>
  <si>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</si>
  <si>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</si>
  <si>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</si>
  <si>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</si>
  <si>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</si>
  <si>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</si>
  <si>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</si>
  <si>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</si>
  <si>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</si>
  <si>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</si>
  <si>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</si>
  <si>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</si>
  <si>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</si>
  <si>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</si>
  <si>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</si>
  <si>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</si>
  <si>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</si>
  <si>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</si>
  <si>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</si>
  <si>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</si>
  <si>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</si>
  <si>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</si>
  <si>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</si>
  <si>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</si>
  <si>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</si>
  <si>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</si>
  <si>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</si>
  <si>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</si>
  <si>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</si>
  <si>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</si>
  <si>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</si>
  <si>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</si>
  <si>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</si>
  <si>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</si>
  <si>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</si>
  <si>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</si>
  <si>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</si>
  <si>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</si>
  <si>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</si>
  <si>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</si>
  <si>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</si>
  <si>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</si>
  <si>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</si>
  <si>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</si>
  <si>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</si>
  <si>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</si>
  <si>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</si>
  <si>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</si>
  <si>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</si>
  <si>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</si>
  <si>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</si>
  <si>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</si>
  <si>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</si>
  <si>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</si>
  <si>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</si>
  <si>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</si>
  <si>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</si>
  <si>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</si>
  <si>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</si>
  <si>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</si>
  <si>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</si>
  <si>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</si>
  <si>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</si>
  <si>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</si>
  <si>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</si>
  <si>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</si>
  <si>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</si>
  <si>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</si>
  <si>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</si>
  <si>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</si>
  <si>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</si>
  <si>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</si>
  <si>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</si>
  <si>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</si>
  <si>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</si>
  <si>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</si>
  <si>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</si>
  <si>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</si>
  <si>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</si>
  <si>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</si>
  <si>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</si>
  <si>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</si>
  <si>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</si>
  <si>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</si>
  <si>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</si>
  <si>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</si>
  <si>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</si>
  <si>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</si>
  <si>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</si>
  <si>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</si>
  <si>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</si>
  <si>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</si>
  <si>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</si>
  <si>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</si>
  <si>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</si>
  <si>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</si>
  <si>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</si>
  <si>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</si>
  <si>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</si>
  <si>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</si>
  <si>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</si>
  <si>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</si>
  <si>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</si>
  <si>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</si>
  <si>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</si>
  <si>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</si>
  <si>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</si>
  <si>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</si>
  <si>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</si>
  <si>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</si>
  <si>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</si>
  <si>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</si>
  <si>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</si>
  <si>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</si>
  <si>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</si>
  <si>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</si>
  <si>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</si>
  <si>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</si>
  <si>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</si>
  <si>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</si>
  <si>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</si>
  <si>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</si>
  <si>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</si>
  <si>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</si>
  <si>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</si>
  <si>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</si>
  <si>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</si>
  <si>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</si>
  <si>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</si>
  <si>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</si>
  <si>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</si>
  <si>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</si>
  <si>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</si>
  <si>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</si>
  <si>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</si>
  <si>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</si>
  <si>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</si>
  <si>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</si>
  <si>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</si>
  <si>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</si>
  <si>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</si>
  <si>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</si>
  <si>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</si>
  <si>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</si>
  <si>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</si>
  <si>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</si>
  <si>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</si>
  <si>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</si>
  <si>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</si>
  <si>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</si>
  <si>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</si>
  <si>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</si>
  <si>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</si>
  <si>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</si>
  <si>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</si>
  <si>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</si>
  <si>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</si>
  <si>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</si>
  <si>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</si>
  <si>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</si>
  <si>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</si>
  <si>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</si>
  <si>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</si>
  <si>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</si>
  <si>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</si>
  <si>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</si>
  <si>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</si>
  <si>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</si>
  <si>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</si>
  <si>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</si>
  <si>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</si>
  <si>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</si>
  <si>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</si>
  <si>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</si>
  <si>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</si>
  <si>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</si>
  <si>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</si>
  <si>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</si>
  <si>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</si>
  <si>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</si>
  <si>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</si>
  <si>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</si>
  <si>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</si>
  <si>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</si>
  <si>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</si>
  <si>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</si>
  <si>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</si>
  <si>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</si>
  <si>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</si>
  <si>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</si>
  <si>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</si>
  <si>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</si>
  <si>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</si>
  <si>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</si>
  <si>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</si>
  <si>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</si>
  <si>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</si>
  <si>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</si>
  <si>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</si>
  <si>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</si>
  <si>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</si>
  <si>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</si>
  <si>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</si>
  <si>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</si>
  <si>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</si>
  <si>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</si>
  <si>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</si>
  <si>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</si>
  <si>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</si>
  <si>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</si>
  <si>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</si>
  <si>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</si>
  <si>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</si>
  <si>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</si>
  <si>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</si>
  <si>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</si>
  <si>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</si>
  <si>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</si>
  <si>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</si>
  <si>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</si>
  <si>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</si>
  <si>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</si>
  <si>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</si>
  <si>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</si>
  <si>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</si>
  <si>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</si>
  <si>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</si>
  <si>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</si>
  <si>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</si>
  <si>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</si>
  <si>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</si>
  <si>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</si>
  <si>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</si>
  <si>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</si>
  <si>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</si>
  <si>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</si>
  <si>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</si>
  <si>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</si>
  <si>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</si>
  <si>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</si>
  <si>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</si>
  <si>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</si>
  <si>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</si>
  <si>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</si>
  <si>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</si>
  <si>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</si>
  <si>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</si>
  <si>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</si>
  <si>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</si>
  <si>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</si>
  <si>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</si>
  <si>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</si>
  <si>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</si>
  <si>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</si>
  <si>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</si>
  <si>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</si>
  <si>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</si>
  <si>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</si>
  <si>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</si>
  <si>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</si>
  <si>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</si>
  <si>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</si>
  <si>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</si>
  <si>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</si>
  <si>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</si>
  <si>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</si>
  <si>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</si>
  <si>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</si>
  <si>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</si>
  <si>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</si>
  <si>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</si>
  <si>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</si>
  <si>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</si>
  <si>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</si>
  <si>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</si>
  <si>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</si>
  <si>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</si>
  <si>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</si>
  <si>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</si>
  <si>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</si>
  <si>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</si>
  <si>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</si>
  <si>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</si>
  <si>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</si>
  <si>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</si>
  <si>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</si>
  <si>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</si>
  <si>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</si>
  <si>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</si>
  <si>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</si>
  <si>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</si>
  <si>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</si>
  <si>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</si>
  <si>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</si>
  <si>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</si>
  <si>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</si>
  <si>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</si>
  <si>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</si>
  <si>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</si>
  <si>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</si>
  <si>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</si>
  <si>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</si>
  <si>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</si>
  <si>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</si>
  <si>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</si>
  <si>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</si>
  <si>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</si>
  <si>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</si>
  <si>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</si>
  <si>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</si>
  <si>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</si>
  <si>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</si>
  <si>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</si>
  <si>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</si>
  <si>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</si>
  <si>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</si>
  <si>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</si>
  <si>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</si>
  <si>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</si>
  <si>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</si>
  <si>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</si>
  <si>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</si>
  <si>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</si>
  <si>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</si>
  <si>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</si>
  <si>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</si>
  <si>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</si>
  <si>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</si>
  <si>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</si>
  <si>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</si>
  <si>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</si>
  <si>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</si>
  <si>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</si>
  <si>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</si>
  <si>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</si>
  <si>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</si>
  <si>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</si>
  <si>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</si>
  <si>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</si>
  <si>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</si>
  <si>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</si>
  <si>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</si>
  <si>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</si>
  <si>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</si>
  <si>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</si>
  <si>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</si>
  <si>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</si>
  <si>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</si>
  <si>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</si>
  <si>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</si>
  <si>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</si>
  <si>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</si>
  <si>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</si>
  <si>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</si>
  <si>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</si>
  <si>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</si>
  <si>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</si>
  <si>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</si>
  <si>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</si>
  <si>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</si>
  <si>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</si>
  <si>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</si>
  <si>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</si>
  <si>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</si>
  <si>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</si>
  <si>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</si>
  <si>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</si>
  <si>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</si>
  <si>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</si>
  <si>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</si>
  <si>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</si>
  <si>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</si>
  <si>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</si>
  <si>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</si>
  <si>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</si>
  <si>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</si>
  <si>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</si>
  <si>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</si>
  <si>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</si>
  <si>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</si>
  <si>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</si>
  <si>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</si>
  <si>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</si>
  <si>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</si>
  <si>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</si>
  <si>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</si>
  <si>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</si>
  <si>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</si>
  <si>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</si>
  <si>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</si>
  <si>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</si>
  <si>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</si>
  <si>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</si>
  <si>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</si>
  <si>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</si>
  <si>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</si>
  <si>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</si>
  <si>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</si>
  <si>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</si>
  <si>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</si>
  <si>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</si>
  <si>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</si>
  <si>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</si>
  <si>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</si>
  <si>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</si>
  <si>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</si>
  <si>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</si>
  <si>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</si>
  <si>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</si>
  <si>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</si>
  <si>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</si>
  <si>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</si>
  <si>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</si>
  <si>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</si>
  <si>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</si>
  <si>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</si>
  <si>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</si>
  <si>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</si>
  <si>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</si>
  <si>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</si>
  <si>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</si>
  <si>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</si>
  <si>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</si>
  <si>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</si>
  <si>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</si>
  <si>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</si>
  <si>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</si>
  <si>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</si>
  <si>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</si>
  <si>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</si>
  <si>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</si>
  <si>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</si>
  <si>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</si>
  <si>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</si>
  <si>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</si>
  <si>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</si>
  <si>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</si>
  <si>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</si>
  <si>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</si>
  <si>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</si>
  <si>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</si>
  <si>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</si>
  <si>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</si>
  <si>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</si>
  <si>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</si>
  <si>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</si>
  <si>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</si>
  <si>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</si>
  <si>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</si>
  <si>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</si>
  <si>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</si>
  <si>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</si>
  <si>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</si>
  <si>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</si>
  <si>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</si>
  <si>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</si>
  <si>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</si>
  <si>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</si>
  <si>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</si>
  <si>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</si>
  <si>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</si>
  <si>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</si>
  <si>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</si>
  <si>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</si>
  <si>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</si>
  <si>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</si>
  <si>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</si>
  <si>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</si>
  <si>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</si>
  <si>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</si>
  <si>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</si>
  <si>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</si>
  <si>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</si>
  <si>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</si>
  <si>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</si>
  <si>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</si>
  <si>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</si>
  <si>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</si>
  <si>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</si>
  <si>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</si>
  <si>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</si>
  <si>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</si>
  <si>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</si>
  <si>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</si>
  <si>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</si>
  <si>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</si>
  <si>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</si>
  <si>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</si>
  <si>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</si>
  <si>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</si>
  <si>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</si>
  <si>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</si>
  <si>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</si>
  <si>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</si>
  <si>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</si>
  <si>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</si>
  <si>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</si>
  <si>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</si>
  <si>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</si>
  <si>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</si>
  <si>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</si>
  <si>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</si>
  <si>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</si>
  <si>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</si>
  <si>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</si>
  <si>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</si>
  <si>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</si>
  <si>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</si>
  <si>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</si>
  <si>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</si>
  <si>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</si>
  <si>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</si>
  <si>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</si>
  <si>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</si>
  <si>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</si>
  <si>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</si>
  <si>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</si>
  <si>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</si>
  <si>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</si>
  <si>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</si>
  <si>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</si>
  <si>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</si>
  <si>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</si>
  <si>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</si>
  <si>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</si>
  <si>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</si>
  <si>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</si>
  <si>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</si>
  <si>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</si>
  <si>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</si>
  <si>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</si>
  <si>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</si>
  <si>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</si>
  <si>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</si>
  <si>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</si>
  <si>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</si>
  <si>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</si>
  <si>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</si>
  <si>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</si>
  <si>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</si>
  <si>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</si>
  <si>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</si>
  <si>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</si>
  <si>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</si>
  <si>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</si>
  <si>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</si>
  <si>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</si>
  <si>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</si>
  <si>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</si>
  <si>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</si>
  <si>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</si>
  <si>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</si>
  <si>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</si>
  <si>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</si>
  <si>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</si>
  <si>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</si>
  <si>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</si>
  <si>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</si>
  <si>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</si>
  <si>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</si>
  <si>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</si>
  <si>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</si>
  <si>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</si>
  <si>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</si>
  <si>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</si>
  <si>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</si>
  <si>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</si>
  <si>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</si>
  <si>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</si>
  <si>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</si>
  <si>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</si>
  <si>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</si>
  <si>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</si>
  <si>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</si>
  <si>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</si>
  <si>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</si>
  <si>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</si>
  <si>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</si>
  <si>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</si>
  <si>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</si>
  <si>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</si>
  <si>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</si>
  <si>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</si>
  <si>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</si>
  <si>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</si>
  <si>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</si>
  <si>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</si>
  <si>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</si>
  <si>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</si>
  <si>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</si>
  <si>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</si>
  <si>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</si>
  <si>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</si>
  <si>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</si>
  <si>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</si>
  <si>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</si>
  <si>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</si>
  <si>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</si>
  <si>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</si>
  <si>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</si>
  <si>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</si>
  <si>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</si>
  <si>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</si>
  <si>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</si>
  <si>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</si>
  <si>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</si>
  <si>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</si>
  <si>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</si>
  <si>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</si>
  <si>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</si>
  <si>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</si>
  <si>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</si>
  <si>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</si>
  <si>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</si>
  <si>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</si>
  <si>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</si>
  <si>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</si>
  <si>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</si>
  <si>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</si>
  <si>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</si>
  <si>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</si>
  <si>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</si>
  <si>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</si>
  <si>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</si>
  <si>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</si>
  <si>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</si>
  <si>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</si>
  <si>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</si>
  <si>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</si>
  <si>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</si>
  <si>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</si>
  <si>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</si>
  <si>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</si>
  <si>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</si>
  <si>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</si>
  <si>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</si>
  <si>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</si>
  <si>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</si>
  <si>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</si>
  <si>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</si>
  <si>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</si>
  <si>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</si>
  <si>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</si>
  <si>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</si>
  <si>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</si>
  <si>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</si>
  <si>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</si>
  <si>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</si>
  <si>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</si>
  <si>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</si>
  <si>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</si>
  <si>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</si>
  <si>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</si>
  <si>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</si>
  <si>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</si>
  <si>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</si>
  <si>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</si>
  <si>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</si>
  <si>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</si>
  <si>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</si>
  <si>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</si>
  <si>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</si>
  <si>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</si>
  <si>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</si>
  <si>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</si>
  <si>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</si>
  <si>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</si>
  <si>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</si>
  <si>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</si>
  <si>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</si>
  <si>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</si>
  <si>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</si>
  <si>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</si>
  <si>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</si>
  <si>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</si>
  <si>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</si>
  <si>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</si>
  <si>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</si>
  <si>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</si>
  <si>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</si>
  <si>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</si>
  <si>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</si>
  <si>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</si>
  <si>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</si>
  <si>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</si>
  <si>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</si>
  <si>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</si>
  <si>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</si>
  <si>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</si>
  <si>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</si>
  <si>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</si>
  <si>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</si>
  <si>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</si>
  <si>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</si>
  <si>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</si>
  <si>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</si>
  <si>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</si>
  <si>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</si>
  <si>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</si>
  <si>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</si>
  <si>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</si>
  <si>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</si>
  <si>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</si>
  <si>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</si>
  <si>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</si>
  <si>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</si>
  <si>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</si>
  <si>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</si>
  <si>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</si>
  <si>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</si>
  <si>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</si>
  <si>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</si>
  <si>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</si>
  <si>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</si>
  <si>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</si>
  <si>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</si>
  <si>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</si>
  <si>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</si>
  <si>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</si>
  <si>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</si>
  <si>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</si>
  <si>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</si>
  <si>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</si>
  <si>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</si>
  <si>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</si>
  <si>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</si>
  <si>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</si>
  <si>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</si>
  <si>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</si>
  <si>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</si>
  <si>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</si>
  <si>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</si>
  <si>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</si>
  <si>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</si>
  <si>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</si>
  <si>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</si>
  <si>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</si>
  <si>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</si>
  <si>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</si>
  <si>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</si>
  <si>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</si>
  <si>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</si>
  <si>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</si>
  <si>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</si>
  <si>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</si>
  <si>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</si>
  <si>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</si>
  <si>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</si>
  <si>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</si>
  <si>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</si>
  <si>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</si>
  <si>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</si>
  <si>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</si>
  <si>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</si>
  <si>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</si>
  <si>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</si>
  <si>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</si>
  <si>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</si>
  <si>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</si>
  <si>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</si>
  <si>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</si>
  <si>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</si>
  <si>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</si>
  <si>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</si>
  <si>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</si>
  <si>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</si>
  <si>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</si>
  <si>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</si>
  <si>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</si>
  <si>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</si>
  <si>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</si>
  <si>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</si>
  <si>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</si>
  <si>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</si>
  <si>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</si>
  <si>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</si>
  <si>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</si>
  <si>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</si>
  <si>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</si>
  <si>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</si>
  <si>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</si>
  <si>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</si>
  <si>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</si>
  <si>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</si>
  <si>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</si>
  <si>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</si>
  <si>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</si>
  <si>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</si>
  <si>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</si>
  <si>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</si>
  <si>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</si>
  <si>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</si>
  <si>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</si>
  <si>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</si>
  <si>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</si>
  <si>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</si>
  <si>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</si>
  <si>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</si>
  <si>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</si>
  <si>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</si>
  <si>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</si>
  <si>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</si>
  <si>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</si>
  <si>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</si>
  <si>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</si>
  <si>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</si>
  <si>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</si>
  <si>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</si>
  <si>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</si>
  <si>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</si>
  <si>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</si>
  <si>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</si>
  <si>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</si>
  <si>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</si>
  <si>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</si>
  <si>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</si>
  <si>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</si>
  <si>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</si>
  <si>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</si>
  <si>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</si>
  <si>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</si>
  <si>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</si>
  <si>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</si>
  <si>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</si>
  <si>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</si>
  <si>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</si>
  <si>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</si>
  <si>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</si>
  <si>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</si>
  <si>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</si>
  <si>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</si>
  <si>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</si>
  <si>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</si>
  <si>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</si>
  <si>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</si>
  <si>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</si>
  <si>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</si>
  <si>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</si>
  <si>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</si>
  <si>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</si>
  <si>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</si>
  <si>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</si>
  <si>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</si>
  <si>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</si>
  <si>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</si>
  <si>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</si>
  <si>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</si>
  <si>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</si>
  <si>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</si>
  <si>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</si>
  <si>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</si>
  <si>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</si>
  <si>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</si>
  <si>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</si>
  <si>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</si>
  <si>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</si>
  <si>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</si>
  <si>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</si>
  <si>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</si>
  <si>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</si>
  <si>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</si>
  <si>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</si>
  <si>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</si>
  <si>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</si>
  <si>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</si>
  <si>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</si>
  <si>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</si>
  <si>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</si>
  <si>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</si>
  <si>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</si>
  <si>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</si>
  <si>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</si>
  <si>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</si>
  <si>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</si>
  <si>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</si>
  <si>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</si>
  <si>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</si>
  <si>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</si>
  <si>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</si>
  <si>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</si>
  <si>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</si>
  <si>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</si>
  <si>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</si>
  <si>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</si>
  <si>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</si>
  <si>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</si>
  <si>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</si>
  <si>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</si>
  <si>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</si>
  <si>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</si>
  <si>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</si>
  <si>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</si>
  <si>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</si>
  <si>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</si>
  <si>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</si>
  <si>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</si>
  <si>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</si>
  <si>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</si>
  <si>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</si>
  <si>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</si>
  <si>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</si>
  <si>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</si>
  <si>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</si>
  <si>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</si>
  <si>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</si>
  <si>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</si>
  <si>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</si>
  <si>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</si>
  <si>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</si>
  <si>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</si>
  <si>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</si>
  <si>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</si>
  <si>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</si>
  <si>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</si>
  <si>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</si>
  <si>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</si>
  <si>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</si>
  <si>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</si>
  <si>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</si>
  <si>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</si>
  <si>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</si>
  <si>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</si>
  <si>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</si>
  <si>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</si>
  <si>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</si>
  <si>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</si>
  <si>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</si>
  <si>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</si>
  <si>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</si>
  <si>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</si>
  <si>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</si>
  <si>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</si>
  <si>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</si>
  <si>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</si>
  <si>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</si>
  <si>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</si>
  <si>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</si>
  <si>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</si>
  <si>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</si>
  <si>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</si>
  <si>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</si>
  <si>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</si>
  <si>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</si>
  <si>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</si>
  <si>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</si>
  <si>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</si>
  <si>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</si>
  <si>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</si>
  <si>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</si>
  <si>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</si>
  <si>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</si>
  <si>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</si>
  <si>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</si>
  <si>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</si>
  <si>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</si>
  <si>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</si>
  <si>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</si>
  <si>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</si>
  <si>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</si>
  <si>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</si>
  <si>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</si>
  <si>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</si>
  <si>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</si>
  <si>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</si>
  <si>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</si>
  <si>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</si>
  <si>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</si>
  <si>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</si>
  <si>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</si>
  <si>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</si>
  <si>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</si>
  <si>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</si>
  <si>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</si>
  <si>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</si>
  <si>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</si>
  <si>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</si>
  <si>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</si>
  <si>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</si>
  <si>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</si>
  <si>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</si>
  <si>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</si>
  <si>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</si>
  <si>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</si>
  <si>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</si>
  <si>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</si>
  <si>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</si>
  <si>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</si>
  <si>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</si>
  <si>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</si>
  <si>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</si>
  <si>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</si>
  <si>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</si>
  <si>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</si>
  <si>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</si>
  <si>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</si>
  <si>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</si>
  <si>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</si>
  <si>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</si>
  <si>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</si>
  <si>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</si>
  <si>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</si>
  <si>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</si>
  <si>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</si>
  <si>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</si>
  <si>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</si>
  <si>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</si>
  <si>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</si>
  <si>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</si>
  <si>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</si>
  <si>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</si>
  <si>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</si>
  <si>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</si>
  <si>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</si>
  <si>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</si>
  <si>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</si>
  <si>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</si>
  <si>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</si>
  <si>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</si>
  <si>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</si>
  <si>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</si>
  <si>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</si>
  <si>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</si>
  <si>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</si>
  <si>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</si>
  <si>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</si>
  <si>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</si>
  <si>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</si>
  <si>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</si>
  <si>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</si>
  <si>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</si>
  <si>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</si>
  <si>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</si>
  <si>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</si>
  <si>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</si>
  <si>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</si>
  <si>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</si>
  <si>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</si>
  <si>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</si>
  <si>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</si>
  <si>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</si>
  <si>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</si>
  <si>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</si>
  <si>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</si>
  <si>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</si>
  <si>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</si>
  <si>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</si>
  <si>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</si>
  <si>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</si>
  <si>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</si>
  <si>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</si>
  <si>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</si>
  <si>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</si>
  <si>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</si>
  <si>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</si>
  <si>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</si>
  <si>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</si>
  <si>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</si>
  <si>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</si>
  <si>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</si>
  <si>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</si>
  <si>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</si>
  <si>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</si>
  <si>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</si>
  <si>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</si>
  <si>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</si>
  <si>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</si>
  <si>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</si>
  <si>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</si>
  <si>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</si>
  <si>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</si>
  <si>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</si>
  <si>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</si>
  <si>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</si>
  <si>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</si>
  <si>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</si>
  <si>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</si>
  <si>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</si>
  <si>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</si>
  <si>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</si>
  <si>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</si>
  <si>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</si>
  <si>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</si>
  <si>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</si>
  <si>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</si>
  <si>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</si>
  <si>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</si>
  <si>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</si>
  <si>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</si>
  <si>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</si>
  <si>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</si>
  <si>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</si>
  <si>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</si>
  <si>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</si>
  <si>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</si>
  <si>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</si>
  <si>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</si>
  <si>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</si>
  <si>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</si>
  <si>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</si>
  <si>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</si>
  <si>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</si>
  <si>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</si>
  <si>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</si>
  <si>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</si>
  <si>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</si>
  <si>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</si>
  <si>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</si>
  <si>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</si>
  <si>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</si>
  <si>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</si>
  <si>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</si>
  <si>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</si>
  <si>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</si>
  <si>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</si>
  <si>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</si>
  <si>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</si>
  <si>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</si>
  <si>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</si>
  <si>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</si>
  <si>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</si>
  <si>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</si>
  <si>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</si>
  <si>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</si>
  <si>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</si>
  <si>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</si>
  <si>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</si>
  <si>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</si>
  <si>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</si>
  <si>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</si>
  <si>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</si>
  <si>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</si>
  <si>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</si>
  <si>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</si>
  <si>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</si>
  <si>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</si>
  <si>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</si>
  <si>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</si>
  <si>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</si>
  <si>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</si>
  <si>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</si>
  <si>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</si>
  <si>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</si>
  <si>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</si>
  <si>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</si>
  <si>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</si>
  <si>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</si>
  <si>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</si>
  <si>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</si>
  <si>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</si>
  <si>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</si>
  <si>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</si>
  <si>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</si>
  <si>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</si>
  <si>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</si>
  <si>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</si>
  <si>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</si>
  <si>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</si>
  <si>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</si>
  <si>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</si>
  <si>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</si>
  <si>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</si>
  <si>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</si>
  <si>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</si>
  <si>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</si>
  <si>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</si>
  <si>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</si>
  <si>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</si>
  <si>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</si>
  <si>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</si>
  <si>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</si>
  <si>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</si>
  <si>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</si>
  <si>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</si>
  <si>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</si>
  <si>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</si>
  <si>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</si>
  <si>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</si>
  <si>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</si>
  <si>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</si>
  <si>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</si>
  <si>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</si>
  <si>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</si>
  <si>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</si>
  <si>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</si>
  <si>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</si>
  <si>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</si>
  <si>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</si>
  <si>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</si>
  <si>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</si>
  <si>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</si>
  <si>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</si>
  <si>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</si>
  <si>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</si>
  <si>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</si>
  <si>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</si>
  <si>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</si>
  <si>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</si>
  <si>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</si>
  <si>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</si>
  <si>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</si>
  <si>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</si>
  <si>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</si>
  <si>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</si>
  <si>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</si>
  <si>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</si>
  <si>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</si>
  <si>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</si>
  <si>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</si>
  <si>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</si>
  <si>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</si>
  <si>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</si>
  <si>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</si>
  <si>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</si>
  <si>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</si>
  <si>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</si>
  <si>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</si>
  <si>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</si>
  <si>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</si>
  <si>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</si>
  <si>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</si>
  <si>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</si>
  <si>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</si>
  <si>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</si>
  <si>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</si>
  <si>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</si>
  <si>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</si>
  <si>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</si>
  <si>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</si>
  <si>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</si>
  <si>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</si>
  <si>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</si>
  <si>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</si>
  <si>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</si>
  <si>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</si>
  <si>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</si>
  <si>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</si>
  <si>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</si>
  <si>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</si>
  <si>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</si>
  <si>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</si>
  <si>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</si>
  <si>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</si>
  <si>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</si>
  <si>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</si>
  <si>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</si>
  <si>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</si>
  <si>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</si>
  <si>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</si>
  <si>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</si>
  <si>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</si>
  <si>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</si>
  <si>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</si>
  <si>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</si>
  <si>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</si>
  <si>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</si>
  <si>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</si>
  <si>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</si>
  <si>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</si>
  <si>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</si>
  <si>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</si>
  <si>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</si>
  <si>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</si>
  <si>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</si>
  <si>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</si>
  <si>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</si>
  <si>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</si>
  <si>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</si>
  <si>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</si>
  <si>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</si>
  <si>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</si>
  <si>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</si>
  <si>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</si>
  <si>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</si>
  <si>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</si>
  <si>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</si>
  <si>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</si>
  <si>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</si>
  <si>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</si>
  <si>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</si>
  <si>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</si>
  <si>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</si>
  <si>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</si>
  <si>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</si>
  <si>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</si>
  <si>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</si>
  <si>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</si>
  <si>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</si>
  <si>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</si>
  <si>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</si>
  <si>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</si>
  <si>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</si>
  <si>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</si>
  <si>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</si>
  <si>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</si>
  <si>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</si>
  <si>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</si>
  <si>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</si>
  <si>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</si>
  <si>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</si>
  <si>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</si>
  <si>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</si>
  <si>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</si>
  <si>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</si>
  <si>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</si>
  <si>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</si>
  <si>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</si>
  <si>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</si>
  <si>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</si>
  <si>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</si>
  <si>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</si>
  <si>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</si>
  <si>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</si>
  <si>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</si>
  <si>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</si>
  <si>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</si>
  <si>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</si>
  <si>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</si>
  <si>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</si>
  <si>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</si>
  <si>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</si>
  <si>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</si>
  <si>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</si>
  <si>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</si>
  <si>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</si>
  <si>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</si>
  <si>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</si>
  <si>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</si>
  <si>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</si>
  <si>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</si>
  <si>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</si>
  <si>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</si>
  <si>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</si>
  <si>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</si>
  <si>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</si>
  <si>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</si>
  <si>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</si>
  <si>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</si>
  <si>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</si>
  <si>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</si>
  <si>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</si>
  <si>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</si>
  <si>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</si>
  <si>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</si>
  <si>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</si>
  <si>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</si>
  <si>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</si>
  <si>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</si>
  <si>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</si>
  <si>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</si>
  <si>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</si>
  <si>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</si>
  <si>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</si>
  <si>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</si>
  <si>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</si>
  <si>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</si>
  <si>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</si>
  <si>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</si>
  <si>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</si>
  <si>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</si>
  <si>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</si>
  <si>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</si>
  <si>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</si>
  <si>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</si>
  <si>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</si>
  <si>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</si>
  <si>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</si>
  <si>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</si>
  <si>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</si>
  <si>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</si>
  <si>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</si>
  <si>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</si>
  <si>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</si>
  <si>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</si>
  <si>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</si>
  <si>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</si>
  <si>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</si>
  <si>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</si>
  <si>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</si>
  <si>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</si>
  <si>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</si>
  <si>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</si>
  <si>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</si>
  <si>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</si>
  <si>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</si>
  <si>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</si>
  <si>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</si>
  <si>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</si>
  <si>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</si>
  <si>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</si>
  <si>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</si>
  <si>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</si>
  <si>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</si>
  <si>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</si>
  <si>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</si>
  <si>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</si>
  <si>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</si>
  <si>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</si>
  <si>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</si>
  <si>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</si>
  <si>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</si>
  <si>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</si>
  <si>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</si>
  <si>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</si>
  <si>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</si>
  <si>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</si>
  <si>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</si>
  <si>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</si>
  <si>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</si>
  <si>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</si>
  <si>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</si>
  <si>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</si>
  <si>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</si>
  <si>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</si>
  <si>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</si>
  <si>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</si>
  <si>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</si>
  <si>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</si>
  <si>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</si>
  <si>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</si>
  <si>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</si>
  <si>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</si>
  <si>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</si>
  <si>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</si>
  <si>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</si>
  <si>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</si>
  <si>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</si>
  <si>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</si>
  <si>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</si>
  <si>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</si>
  <si>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</si>
  <si>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</si>
  <si>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</si>
  <si>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</si>
  <si>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</si>
  <si>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</si>
  <si>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</si>
  <si>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</si>
  <si>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</si>
  <si>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</si>
  <si>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</si>
  <si>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</si>
  <si>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</si>
  <si>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</si>
  <si>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</si>
  <si>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</si>
  <si>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</si>
  <si>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</si>
  <si>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</si>
  <si>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</si>
  <si>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</si>
  <si>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</si>
  <si>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</si>
  <si>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</si>
  <si>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</si>
  <si>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</si>
  <si>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</si>
  <si>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</si>
  <si>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</si>
  <si>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</si>
  <si>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</si>
  <si>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</si>
  <si>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</si>
  <si>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</si>
  <si>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</si>
  <si>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</si>
  <si>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</si>
  <si>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</si>
  <si>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</si>
  <si>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</si>
  <si>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</si>
  <si>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</si>
  <si>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</si>
  <si>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</si>
  <si>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</si>
  <si>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</si>
  <si>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</si>
  <si>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</si>
  <si>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</si>
  <si>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</si>
  <si>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</si>
  <si>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</si>
  <si>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</si>
  <si>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</si>
  <si>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</si>
  <si>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</si>
  <si>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</si>
  <si>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</si>
  <si>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</si>
  <si>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</si>
  <si>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</si>
  <si>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</si>
  <si>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</si>
  <si>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</si>
  <si>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</si>
  <si>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</si>
  <si>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</si>
  <si>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</si>
  <si>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</si>
  <si>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</si>
  <si>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</si>
  <si>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</si>
  <si>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</si>
  <si>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</si>
  <si>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</si>
  <si>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</si>
  <si>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</si>
  <si>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</si>
  <si>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</si>
  <si>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</si>
  <si>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</si>
  <si>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</si>
  <si>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</si>
  <si>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</si>
  <si>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</si>
  <si>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</si>
  <si>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</si>
  <si>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</si>
  <si>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</si>
  <si>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</si>
  <si>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</si>
  <si>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</si>
  <si>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</si>
  <si>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</si>
  <si>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</si>
  <si>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</si>
  <si>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</si>
  <si>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</si>
  <si>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</si>
  <si>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</si>
  <si>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</si>
  <si>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</si>
  <si>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</si>
  <si>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</si>
  <si>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</si>
  <si>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</si>
  <si>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</si>
  <si>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</si>
  <si>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</si>
  <si>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</si>
  <si>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</si>
  <si>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</si>
  <si>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</si>
  <si>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</si>
  <si>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</si>
  <si>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</si>
  <si>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</si>
  <si>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</si>
  <si>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</si>
  <si>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</si>
  <si>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</si>
  <si>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</si>
  <si>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</si>
  <si>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</si>
  <si>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</si>
  <si>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</si>
  <si>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</si>
  <si>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</si>
  <si>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</si>
  <si>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</si>
  <si>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</si>
  <si>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</si>
  <si>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</si>
  <si>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</si>
  <si>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</si>
  <si>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</si>
  <si>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</si>
  <si>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</si>
  <si>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</si>
  <si>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</si>
  <si>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</si>
  <si>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</si>
  <si>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</si>
  <si>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</si>
  <si>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</si>
  <si>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</si>
  <si>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</si>
  <si>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</si>
  <si>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</si>
  <si>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</si>
  <si>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</si>
  <si>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</si>
  <si>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</si>
  <si>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</si>
  <si>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</si>
  <si>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</si>
  <si>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</si>
  <si>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</si>
  <si>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</si>
  <si>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</si>
  <si>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</si>
  <si>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</si>
  <si>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</si>
  <si>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</si>
  <si>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</si>
  <si>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</si>
  <si>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</si>
  <si>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</si>
  <si>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</si>
  <si>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</si>
  <si>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</si>
  <si>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</si>
  <si>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</si>
  <si>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</si>
  <si>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</si>
  <si>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</si>
  <si>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</si>
  <si>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</si>
  <si>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</si>
  <si>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</si>
  <si>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</si>
  <si>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</si>
  <si>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</si>
  <si>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</si>
  <si>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</si>
  <si>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</si>
  <si>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</si>
  <si>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</si>
  <si>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</si>
  <si>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</si>
  <si>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</si>
  <si>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</si>
  <si>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</si>
  <si>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</si>
  <si>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</si>
  <si>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</si>
  <si>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</si>
  <si>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</si>
  <si>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</si>
  <si>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</si>
  <si>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</si>
  <si>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</si>
  <si>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</si>
  <si>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</si>
  <si>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</si>
  <si>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</si>
  <si>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</si>
  <si>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</si>
  <si>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</si>
  <si>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</si>
  <si>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</si>
  <si>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</si>
  <si>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</si>
  <si>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</si>
  <si>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</si>
  <si>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</si>
  <si>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</si>
  <si>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</si>
  <si>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</si>
  <si>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</si>
  <si>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</si>
  <si>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</si>
  <si>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</si>
  <si>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</si>
  <si>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</si>
  <si>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</si>
  <si>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</si>
  <si>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</si>
  <si>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</si>
  <si>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</si>
  <si>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</si>
  <si>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</si>
  <si>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</si>
  <si>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</si>
  <si>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</si>
  <si>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</si>
  <si>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</si>
  <si>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</si>
  <si>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</si>
  <si>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</si>
  <si>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</si>
  <si>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</si>
  <si>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</si>
  <si>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</si>
  <si>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</si>
  <si>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</si>
  <si>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</si>
  <si>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</si>
  <si>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</si>
  <si>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</si>
  <si>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</si>
  <si>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</si>
  <si>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</si>
  <si>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</si>
  <si>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</si>
  <si>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</si>
  <si>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</si>
  <si>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</si>
  <si>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</si>
  <si>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</si>
  <si>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</si>
  <si>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</si>
  <si>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</si>
  <si>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</si>
  <si>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</si>
  <si>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</si>
  <si>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</si>
  <si>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</si>
  <si>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</si>
  <si>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</si>
  <si>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</si>
  <si>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</si>
  <si>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</si>
  <si>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</si>
  <si>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</si>
  <si>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</si>
  <si>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</si>
  <si>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</si>
  <si>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</si>
  <si>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</si>
  <si>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</si>
  <si>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</si>
  <si>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</si>
  <si>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</si>
  <si>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</si>
  <si>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</si>
  <si>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</si>
  <si>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</si>
  <si>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</si>
  <si>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</si>
  <si>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</si>
  <si>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</si>
  <si>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</si>
  <si>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</si>
  <si>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</si>
  <si>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</si>
  <si>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</si>
  <si>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</si>
  <si>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</si>
  <si>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</si>
  <si>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</si>
  <si>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</si>
  <si>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</si>
  <si>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</si>
  <si>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</si>
  <si>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</si>
  <si>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</si>
  <si>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</si>
  <si>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</si>
  <si>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</si>
  <si>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</si>
  <si>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</si>
  <si>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</si>
  <si>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</si>
  <si>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</si>
  <si>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</si>
  <si>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</si>
  <si>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</si>
  <si>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</si>
  <si>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</si>
  <si>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</si>
  <si>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</si>
  <si>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</si>
  <si>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</si>
  <si>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</si>
  <si>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</si>
  <si>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</si>
  <si>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</si>
  <si>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</si>
  <si>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</si>
  <si>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</si>
  <si>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</si>
  <si>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</si>
  <si>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</si>
  <si>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</si>
  <si>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</si>
  <si>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</si>
  <si>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</si>
  <si>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</si>
  <si>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</si>
  <si>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</si>
  <si>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</si>
  <si>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</si>
  <si>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</si>
  <si>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</si>
  <si>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</si>
  <si>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</si>
  <si>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</si>
  <si>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</si>
  <si>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</si>
  <si>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</si>
  <si>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</si>
  <si>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</si>
  <si>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</si>
  <si>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</si>
  <si>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</si>
  <si>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</si>
  <si>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</si>
  <si>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</si>
  <si>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</si>
  <si>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</si>
  <si>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</si>
  <si>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</si>
  <si>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</si>
  <si>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</si>
  <si>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</si>
  <si>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</si>
  <si>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</si>
  <si>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</si>
  <si>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</si>
  <si>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</si>
  <si>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</si>
  <si>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</si>
  <si>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</si>
  <si>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</si>
  <si>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</si>
  <si>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</si>
  <si>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</si>
  <si>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</si>
  <si>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</si>
  <si>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</si>
  <si>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</si>
  <si>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</si>
  <si>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</si>
  <si>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</si>
  <si>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</si>
  <si>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</si>
  <si>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</si>
  <si>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</si>
  <si>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</si>
  <si>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</si>
  <si>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</si>
  <si>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</si>
  <si>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</si>
  <si>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</si>
  <si>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</si>
  <si>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</si>
  <si>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</si>
  <si>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</si>
  <si>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</si>
  <si>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</si>
  <si>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</si>
  <si>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</si>
  <si>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</si>
  <si>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</si>
  <si>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</si>
  <si>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</si>
  <si>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</si>
  <si>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</si>
  <si>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</si>
  <si>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</si>
  <si>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</si>
  <si>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</si>
  <si>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</si>
  <si>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</si>
  <si>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</si>
  <si>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</si>
  <si>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</si>
  <si>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</si>
  <si>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</si>
  <si>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</si>
  <si>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</si>
  <si>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</si>
  <si>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</si>
  <si>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</si>
  <si>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</si>
  <si>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</si>
  <si>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</si>
  <si>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</si>
  <si>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</si>
  <si>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</si>
  <si>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</si>
  <si>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</si>
  <si>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</si>
  <si>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</si>
  <si>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</si>
  <si>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</si>
  <si>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</si>
  <si>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</si>
  <si>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</si>
  <si>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</si>
  <si>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</si>
  <si>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</si>
  <si>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</si>
  <si>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</si>
  <si>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</si>
  <si>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</si>
  <si>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</si>
  <si>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</si>
  <si>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</si>
  <si>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</si>
  <si>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</si>
  <si>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</si>
  <si>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</si>
  <si>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</si>
  <si>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</si>
  <si>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</si>
  <si>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</si>
  <si>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</si>
  <si>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</si>
  <si>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</si>
  <si>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</si>
  <si>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</si>
  <si>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</si>
  <si>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</si>
  <si>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</si>
  <si>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</si>
  <si>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</si>
  <si>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</si>
  <si>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</si>
  <si>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</si>
  <si>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</si>
  <si>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</si>
  <si>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</si>
  <si>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</si>
  <si>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</si>
  <si>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</si>
  <si>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</si>
  <si>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</si>
  <si>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</si>
  <si>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</si>
  <si>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</si>
  <si>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</si>
  <si>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</si>
  <si>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</si>
  <si>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</si>
  <si>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</si>
  <si>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</si>
  <si>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</si>
  <si>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</si>
  <si>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</si>
  <si>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</si>
  <si>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</si>
  <si>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</si>
  <si>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</si>
  <si>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</si>
  <si>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</si>
  <si>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</si>
  <si>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</si>
  <si>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</si>
  <si>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</si>
  <si>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</si>
  <si>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</si>
  <si>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</si>
  <si>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</si>
  <si>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</si>
  <si>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</si>
  <si>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</si>
  <si>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</si>
  <si>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</si>
  <si>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</si>
  <si>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</si>
  <si>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</si>
  <si>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</si>
  <si>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</si>
  <si>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</si>
  <si>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</si>
  <si>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</si>
  <si>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</si>
  <si>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</si>
  <si>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</si>
  <si>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</si>
  <si>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</si>
  <si>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</si>
  <si>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</si>
  <si>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</si>
  <si>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</si>
  <si>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</si>
  <si>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</si>
  <si>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</si>
  <si>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</si>
  <si>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</si>
  <si>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</si>
  <si>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</si>
  <si>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</si>
  <si>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</si>
  <si>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</si>
  <si>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</si>
  <si>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</si>
  <si>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</si>
  <si>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</si>
  <si>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</si>
  <si>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</si>
  <si>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</si>
  <si>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</si>
  <si>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</si>
  <si>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</si>
  <si>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</si>
  <si>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</si>
  <si>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</si>
  <si>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</si>
  <si>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</si>
  <si>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</si>
  <si>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</si>
  <si>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</si>
  <si>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</si>
  <si>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</si>
  <si>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</si>
  <si>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</si>
  <si>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</si>
  <si>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</si>
  <si>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</si>
  <si>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</si>
  <si>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</si>
  <si>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</si>
  <si>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</si>
  <si>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</si>
  <si>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</si>
  <si>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</si>
  <si>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</si>
  <si>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</si>
  <si>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</si>
  <si>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</si>
  <si>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</si>
  <si>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</si>
  <si>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</si>
  <si>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</si>
  <si>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</si>
  <si>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</si>
  <si>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</si>
  <si>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</si>
  <si>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</si>
  <si>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</si>
  <si>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</si>
  <si>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</si>
  <si>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</si>
  <si>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</si>
  <si>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</si>
  <si>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</si>
  <si>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</si>
  <si>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</si>
  <si>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</si>
  <si>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</si>
  <si>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</si>
  <si>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</si>
  <si>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</si>
  <si>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</si>
  <si>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</si>
  <si>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</si>
  <si>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</si>
  <si>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</si>
  <si>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</si>
  <si>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</si>
  <si>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</si>
  <si>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</si>
  <si>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</si>
  <si>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</si>
  <si>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</si>
  <si>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</si>
  <si>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</si>
  <si>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</si>
  <si>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</si>
  <si>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</si>
  <si>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</si>
  <si>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</si>
  <si>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</si>
  <si>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</si>
  <si>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</si>
  <si>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</si>
  <si>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</si>
  <si>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</si>
  <si>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</si>
  <si>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</si>
  <si>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</si>
  <si>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</si>
  <si>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</si>
  <si>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</si>
  <si>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</si>
  <si>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</si>
  <si>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</si>
  <si>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</si>
  <si>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</si>
  <si>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</si>
  <si>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</si>
  <si>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</si>
  <si>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</si>
  <si>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</si>
  <si>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</si>
  <si>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</si>
  <si>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</si>
  <si>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</si>
  <si>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</si>
  <si>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</si>
  <si>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</si>
  <si>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</si>
  <si>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</si>
  <si>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</si>
  <si>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</si>
  <si>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</si>
  <si>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</si>
  <si>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</si>
  <si>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</si>
  <si>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</si>
  <si>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</si>
  <si>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</si>
  <si>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</si>
  <si>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</si>
  <si>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</si>
  <si>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</si>
  <si>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</si>
  <si>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</si>
  <si>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</si>
  <si>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</si>
  <si>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</si>
  <si>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</si>
  <si>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</si>
  <si>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</si>
  <si>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</si>
  <si>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</si>
  <si>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</si>
  <si>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</si>
  <si>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</si>
  <si>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</si>
  <si>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</si>
  <si>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</si>
  <si>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</si>
  <si>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</si>
  <si>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</si>
  <si>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</si>
  <si>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</si>
  <si>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</si>
  <si>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</si>
  <si>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</si>
  <si>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</si>
  <si>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</si>
  <si>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</si>
  <si>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</si>
  <si>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</si>
  <si>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</si>
  <si>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</si>
  <si>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</si>
  <si>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</si>
  <si>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</si>
  <si>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</si>
  <si>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</si>
  <si>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</si>
  <si>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</si>
  <si>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</si>
  <si>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</si>
  <si>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</si>
  <si>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</si>
  <si>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</si>
  <si>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</si>
  <si>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</si>
  <si>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</si>
  <si>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</si>
  <si>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</si>
  <si>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</si>
  <si>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</si>
  <si>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</si>
  <si>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</si>
  <si>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</si>
  <si>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</si>
  <si>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</si>
  <si>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</si>
  <si>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</si>
  <si>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</si>
  <si>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</si>
  <si>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</si>
  <si>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</si>
  <si>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</si>
  <si>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</si>
  <si>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</si>
  <si>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</si>
  <si>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</si>
  <si>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</si>
  <si>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</si>
  <si>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</si>
  <si>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</si>
  <si>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</si>
  <si>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</si>
  <si>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</si>
  <si>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</si>
  <si>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</si>
  <si>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</si>
  <si>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</si>
  <si>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</si>
  <si>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</si>
  <si>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</si>
  <si>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</si>
  <si>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</si>
  <si>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</si>
  <si>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</si>
  <si>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</si>
  <si>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</si>
  <si>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</si>
  <si>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</si>
  <si>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</si>
  <si>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</si>
  <si>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</si>
  <si>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</si>
  <si>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</si>
  <si>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</si>
  <si>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</si>
  <si>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</si>
  <si>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</si>
  <si>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</si>
  <si>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</si>
  <si>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</si>
  <si>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</si>
  <si>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</si>
  <si>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</si>
  <si>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</si>
  <si>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</si>
  <si>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</si>
  <si>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</si>
  <si>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</si>
  <si>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</si>
  <si>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</si>
  <si>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</si>
  <si>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</si>
  <si>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</si>
  <si>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</si>
  <si>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</si>
  <si>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</si>
  <si>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</si>
  <si>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</si>
  <si>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</si>
  <si>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</si>
  <si>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</si>
  <si>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</si>
  <si>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</si>
  <si>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</si>
  <si>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</si>
  <si>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</si>
  <si>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</si>
  <si>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</si>
  <si>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</si>
  <si>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</si>
  <si>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</si>
  <si>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</si>
  <si>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</si>
  <si>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</si>
  <si>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</si>
  <si>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</si>
  <si>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</si>
  <si>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</si>
  <si>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</si>
  <si>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</si>
  <si>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</si>
  <si>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</si>
  <si>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</si>
  <si>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</si>
  <si>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</si>
  <si>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</si>
  <si>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</si>
  <si>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</si>
  <si>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</si>
  <si>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</si>
  <si>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</si>
  <si>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</si>
  <si>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</si>
  <si>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</si>
  <si>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</si>
  <si>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</si>
  <si>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</si>
  <si>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</si>
  <si>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</si>
  <si>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</si>
  <si>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</si>
  <si>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</si>
  <si>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</si>
  <si>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</si>
  <si>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</si>
  <si>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</si>
  <si>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</si>
  <si>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</si>
  <si>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</si>
  <si>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</si>
  <si>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</si>
  <si>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</si>
  <si>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</si>
  <si>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</si>
  <si>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</si>
  <si>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</si>
  <si>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</si>
  <si>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</si>
  <si>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</si>
  <si>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</si>
  <si>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</si>
  <si>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</si>
  <si>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</si>
  <si>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</si>
  <si>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</si>
  <si>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</si>
  <si>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</si>
  <si>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</si>
  <si>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</si>
  <si>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</si>
  <si>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</si>
  <si>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</si>
  <si>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</si>
  <si>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</si>
  <si>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</si>
  <si>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</si>
  <si>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</si>
  <si>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</si>
  <si>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</si>
  <si>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</si>
  <si>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</si>
  <si>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</si>
  <si>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</si>
  <si>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</si>
  <si>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</si>
  <si>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</si>
  <si>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</si>
  <si>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</si>
  <si>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</si>
  <si>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</si>
  <si>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</si>
  <si>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</si>
  <si>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</si>
  <si>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</si>
  <si>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</si>
  <si>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</si>
  <si>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</si>
  <si>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</si>
  <si>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</si>
  <si>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</si>
  <si>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</si>
  <si>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</si>
  <si>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</si>
  <si>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</si>
  <si>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</si>
  <si>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</si>
  <si>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</si>
  <si>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</si>
  <si>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</si>
  <si>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</si>
  <si>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</si>
  <si>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</si>
  <si>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</si>
  <si>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</si>
  <si>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</si>
  <si>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</si>
  <si>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</si>
  <si>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</si>
  <si>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</si>
  <si>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</si>
  <si>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</si>
  <si>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</si>
  <si>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</si>
  <si>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</si>
  <si>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</si>
  <si>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</si>
  <si>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</si>
  <si>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</si>
  <si>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</si>
  <si>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</si>
  <si>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</si>
  <si>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</si>
  <si>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</si>
  <si>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</si>
  <si>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</si>
  <si>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</si>
  <si>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</si>
  <si>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</si>
  <si>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</si>
  <si>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</si>
  <si>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</si>
  <si>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</si>
  <si>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</si>
  <si>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</si>
  <si>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</si>
  <si>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</si>
  <si>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</si>
  <si>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</si>
  <si>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</si>
  <si>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</si>
  <si>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</si>
  <si>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</si>
  <si>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</si>
  <si>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</si>
  <si>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</si>
  <si>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</si>
  <si>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</si>
  <si>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</si>
  <si>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</si>
  <si>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</si>
  <si>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</si>
  <si>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</si>
  <si>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</si>
  <si>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</si>
  <si>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</si>
  <si>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</si>
  <si>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</si>
  <si>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</si>
  <si>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</si>
  <si>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</si>
  <si>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</si>
  <si>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</si>
  <si>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</si>
  <si>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</si>
  <si>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</si>
  <si>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</si>
  <si>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</si>
  <si>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</si>
  <si>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</si>
  <si>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</si>
  <si>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</si>
  <si>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</si>
  <si>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</si>
  <si>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</si>
  <si>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</si>
  <si>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</si>
  <si>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</si>
  <si>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</si>
  <si>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</si>
  <si>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</si>
  <si>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</si>
  <si>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</si>
  <si>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</si>
  <si>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</si>
  <si>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</si>
  <si>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</si>
  <si>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</si>
  <si>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</si>
  <si>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</si>
  <si>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</si>
  <si>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</si>
  <si>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</si>
  <si>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</si>
  <si>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</si>
  <si>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</si>
  <si>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</si>
  <si>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</si>
  <si>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</si>
  <si>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</si>
  <si>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</si>
  <si>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</si>
  <si>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</si>
  <si>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</si>
  <si>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</si>
  <si>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</si>
  <si>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</si>
  <si>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</si>
  <si>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</si>
  <si>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</si>
  <si>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</si>
  <si>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</si>
  <si>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</si>
  <si>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</si>
  <si>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</si>
  <si>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</si>
  <si>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</si>
  <si>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</si>
  <si>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</si>
  <si>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</si>
  <si>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</si>
  <si>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</si>
  <si>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</si>
  <si>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</si>
  <si>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</si>
  <si>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</si>
  <si>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</si>
  <si>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</si>
  <si>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</si>
  <si>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</si>
  <si>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</si>
  <si>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</si>
  <si>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</si>
  <si>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</si>
  <si>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</si>
  <si>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</si>
  <si>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</si>
  <si>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</si>
  <si>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</si>
  <si>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</si>
  <si>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</si>
  <si>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</si>
  <si>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</si>
  <si>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</si>
  <si>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</si>
  <si>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</si>
  <si>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</si>
  <si>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</si>
  <si>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</si>
  <si>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</si>
  <si>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</si>
  <si>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</si>
  <si>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</si>
  <si>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</si>
  <si>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</si>
  <si>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</si>
  <si>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</si>
  <si>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</si>
  <si>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</si>
  <si>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</si>
  <si>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</si>
  <si>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</si>
  <si>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</si>
  <si>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</si>
  <si>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</si>
  <si>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</si>
  <si>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</si>
  <si>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</si>
  <si>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</si>
  <si>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</si>
  <si>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</si>
  <si>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</si>
  <si>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</si>
  <si>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</si>
  <si>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</si>
  <si>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</si>
  <si>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</si>
  <si>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</si>
  <si>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</si>
  <si>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</si>
  <si>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</si>
  <si>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</si>
  <si>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</si>
  <si>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</si>
  <si>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</si>
  <si>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</si>
  <si>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</si>
  <si>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</si>
  <si>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</si>
  <si>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</si>
  <si>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</si>
  <si>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</si>
  <si>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</si>
  <si>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</si>
  <si>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</si>
  <si>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</si>
  <si>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</si>
  <si>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</si>
  <si>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</si>
  <si>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</si>
  <si>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</si>
  <si>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</si>
  <si>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</si>
  <si>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</si>
  <si>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</si>
  <si>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</si>
  <si>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</si>
  <si>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</si>
  <si>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</si>
  <si>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</si>
  <si>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</si>
  <si>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</si>
  <si>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</si>
  <si>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</si>
  <si>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</si>
  <si>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</si>
  <si>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</si>
  <si>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</si>
  <si>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</si>
  <si>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</si>
  <si>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</si>
  <si>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</si>
  <si>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</si>
  <si>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</si>
  <si>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</si>
  <si>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</si>
  <si>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</si>
  <si>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</si>
  <si>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</si>
  <si>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</si>
  <si>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</si>
  <si>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</si>
  <si>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</si>
  <si>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</si>
  <si>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</si>
  <si>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</si>
  <si>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</si>
  <si>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</si>
  <si>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</si>
  <si>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</si>
  <si>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</si>
  <si>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</si>
  <si>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</si>
  <si>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</si>
  <si>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</si>
  <si>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</si>
  <si>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</si>
  <si>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</si>
  <si>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</si>
  <si>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</si>
  <si>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</si>
  <si>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</si>
  <si>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</si>
  <si>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</si>
  <si>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</si>
  <si>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</si>
  <si>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</si>
  <si>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</si>
  <si>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</si>
  <si>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</si>
  <si>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</si>
  <si>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</si>
  <si>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</si>
  <si>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</si>
  <si>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</si>
  <si>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</si>
  <si>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</si>
  <si>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</si>
  <si>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</si>
  <si>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</si>
  <si>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</si>
  <si>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</si>
  <si>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</si>
  <si>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</si>
  <si>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</si>
  <si>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</si>
  <si>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</si>
  <si>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</si>
  <si>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</si>
  <si>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</si>
  <si>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</si>
  <si>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</si>
  <si>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</si>
  <si>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</si>
  <si>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</si>
  <si>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</si>
  <si>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</si>
  <si>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</si>
  <si>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</si>
  <si>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</si>
  <si>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</si>
  <si>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</si>
  <si>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</si>
  <si>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</si>
  <si>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</si>
  <si>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</si>
  <si>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</si>
  <si>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</si>
  <si>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</si>
  <si>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</si>
  <si>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</si>
  <si>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</si>
  <si>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</si>
  <si>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</si>
  <si>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</si>
  <si>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</si>
  <si>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</si>
  <si>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</si>
  <si>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</si>
  <si>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</si>
  <si>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</si>
  <si>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</si>
  <si>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</si>
  <si>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</si>
  <si>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</si>
  <si>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</si>
  <si>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</si>
  <si>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</si>
  <si>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</si>
  <si>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</si>
  <si>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</si>
  <si>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</si>
  <si>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</si>
  <si>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</si>
  <si>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</si>
  <si>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</si>
  <si>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</si>
  <si>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</si>
  <si>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</si>
  <si>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</si>
  <si>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</si>
  <si>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</si>
  <si>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</si>
  <si>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</si>
  <si>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</si>
  <si>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</si>
  <si>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</si>
  <si>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</si>
  <si>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</si>
  <si>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</si>
  <si>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</si>
  <si>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</si>
  <si>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</si>
  <si>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</si>
  <si>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</si>
  <si>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</si>
  <si>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</si>
  <si>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</si>
  <si>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</si>
  <si>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</si>
  <si>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</si>
  <si>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</si>
  <si>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</si>
  <si>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</si>
  <si>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</si>
  <si>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</si>
  <si>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</si>
  <si>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</si>
  <si>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</si>
  <si>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</si>
  <si>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</si>
  <si>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</si>
  <si>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</si>
  <si>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</si>
  <si>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</si>
  <si>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</si>
  <si>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</si>
  <si>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</si>
  <si>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</si>
  <si>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</si>
  <si>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</si>
  <si>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</si>
  <si>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</si>
  <si>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</si>
  <si>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</si>
  <si>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</si>
  <si>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</si>
  <si>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</si>
  <si>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</si>
  <si>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</si>
  <si>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</si>
  <si>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</si>
  <si>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</si>
  <si>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</si>
  <si>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</si>
  <si>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</si>
  <si>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</si>
  <si>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</si>
  <si>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</si>
  <si>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</si>
  <si>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</si>
  <si>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</si>
  <si>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</si>
  <si>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</si>
  <si>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</si>
  <si>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</si>
  <si>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</si>
  <si>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</si>
  <si>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</si>
  <si>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</si>
  <si>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</si>
  <si>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</si>
  <si>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</si>
  <si>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</si>
  <si>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</si>
  <si>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</si>
  <si>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</si>
  <si>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</si>
  <si>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</si>
  <si>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</si>
  <si>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</si>
  <si>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</si>
  <si>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</si>
  <si>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</si>
  <si>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</si>
  <si>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</si>
  <si>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</si>
  <si>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</si>
  <si>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</si>
  <si>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</si>
  <si>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</si>
  <si>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</si>
  <si>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</si>
  <si>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</si>
  <si>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</si>
  <si>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</si>
  <si>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</si>
  <si>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</si>
  <si>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</si>
  <si>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</si>
  <si>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</si>
  <si>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</si>
  <si>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</si>
  <si>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</si>
  <si>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</si>
  <si>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</si>
  <si>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</si>
  <si>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</si>
  <si>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</si>
  <si>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</si>
  <si>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</si>
  <si>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</si>
  <si>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</si>
  <si>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</si>
  <si>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</si>
  <si>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</si>
  <si>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</si>
  <si>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</si>
  <si>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</si>
  <si>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</si>
  <si>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</si>
  <si>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</si>
  <si>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</si>
  <si>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</si>
  <si>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</si>
  <si>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</si>
  <si>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</si>
  <si>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</si>
  <si>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</si>
  <si>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</si>
  <si>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</si>
  <si>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</si>
  <si>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</si>
  <si>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</si>
  <si>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</si>
  <si>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</si>
  <si>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</si>
  <si>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</si>
  <si>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</si>
  <si>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</si>
  <si>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</si>
  <si>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</si>
  <si>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</si>
  <si>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</si>
  <si>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</si>
  <si>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</si>
  <si>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</si>
  <si>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</si>
  <si>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</si>
  <si>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</si>
  <si>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</si>
  <si>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</si>
  <si>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</si>
  <si>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</si>
  <si>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</si>
  <si>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</si>
  <si>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</si>
  <si>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</si>
  <si>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</si>
  <si>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</si>
  <si>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</si>
  <si>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</si>
  <si>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</si>
  <si>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</si>
  <si>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</si>
  <si>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</si>
  <si>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</si>
  <si>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</si>
  <si>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</si>
  <si>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</si>
  <si>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</si>
  <si>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</si>
  <si>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</si>
  <si>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</si>
  <si>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</si>
  <si>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</si>
  <si>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</si>
  <si>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</si>
  <si>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</si>
  <si>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</si>
  <si>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</si>
  <si>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</si>
  <si>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</si>
  <si>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</si>
  <si>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</si>
  <si>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</si>
  <si>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</si>
  <si>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</si>
  <si>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</si>
  <si>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</si>
  <si>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</si>
  <si>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</si>
  <si>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</si>
  <si>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</si>
  <si>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</si>
  <si>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</si>
  <si>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</si>
  <si>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</si>
  <si>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</si>
  <si>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</si>
  <si>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</si>
  <si>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</si>
  <si>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</si>
  <si>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</si>
  <si>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</si>
  <si>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</si>
  <si>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</si>
  <si>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</si>
  <si>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</si>
  <si>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</si>
  <si>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</si>
  <si>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</si>
  <si>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</si>
  <si>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</si>
  <si>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</si>
  <si>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</si>
  <si>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</si>
  <si>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</si>
  <si>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</si>
  <si>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</si>
  <si>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</si>
  <si>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</si>
  <si>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</si>
  <si>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</si>
  <si>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</si>
  <si>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</si>
  <si>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</si>
  <si>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</si>
  <si>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</si>
  <si>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</si>
  <si>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</si>
  <si>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</si>
  <si>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</si>
  <si>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</si>
  <si>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</si>
  <si>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</si>
  <si>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</si>
  <si>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</si>
  <si>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</si>
  <si>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</si>
  <si>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</si>
  <si>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</si>
  <si>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</si>
  <si>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</si>
  <si>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</si>
  <si>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</si>
  <si>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</si>
  <si>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</si>
  <si>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</si>
  <si>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</si>
  <si>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</si>
  <si>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</si>
  <si>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</si>
  <si>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</si>
  <si>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</si>
  <si>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</si>
  <si>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</si>
  <si>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</si>
  <si>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</si>
  <si>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</si>
  <si>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</si>
  <si>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</si>
  <si>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</si>
  <si>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</si>
  <si>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</si>
  <si>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</si>
  <si>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</si>
  <si>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</si>
  <si>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</si>
  <si>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</si>
  <si>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</si>
  <si>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</si>
  <si>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</si>
  <si>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</si>
  <si>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</si>
  <si>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</si>
  <si>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</si>
  <si>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</si>
  <si>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</si>
  <si>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</si>
  <si>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</si>
  <si>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</si>
  <si>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</si>
  <si>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</si>
  <si>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</si>
  <si>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</si>
  <si>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</si>
  <si>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</si>
  <si>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</si>
  <si>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</si>
  <si>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</si>
  <si>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</si>
  <si>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</si>
  <si>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</si>
  <si>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</si>
  <si>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</si>
  <si>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</si>
  <si>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</si>
  <si>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</si>
  <si>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</si>
  <si>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</si>
  <si>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</si>
  <si>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</si>
  <si>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</si>
  <si>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</si>
  <si>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</si>
  <si>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</si>
  <si>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</si>
  <si>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</si>
  <si>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</si>
  <si>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</si>
  <si>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</si>
  <si>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</si>
  <si>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</si>
  <si>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</si>
  <si>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</si>
  <si>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</si>
  <si>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</si>
  <si>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</si>
  <si>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</si>
  <si>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</si>
  <si>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</si>
  <si>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</si>
  <si>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</si>
  <si>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</si>
  <si>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</si>
  <si>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</si>
  <si>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</si>
  <si>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</si>
  <si>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</si>
  <si>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</si>
  <si>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</si>
  <si>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</si>
  <si>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</si>
  <si>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</si>
  <si>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</si>
  <si>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</si>
  <si>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</si>
  <si>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</si>
  <si>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</si>
  <si>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</si>
  <si>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</si>
  <si>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</si>
  <si>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</si>
  <si>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</si>
  <si>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</si>
  <si>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</si>
  <si>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</si>
  <si>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</si>
  <si>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</si>
  <si>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</si>
  <si>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</si>
  <si>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</si>
  <si>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</si>
  <si>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</si>
  <si>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</si>
  <si>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</si>
  <si>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</si>
  <si>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</si>
  <si>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</si>
  <si>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</si>
  <si>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</si>
  <si>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</si>
  <si>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</si>
  <si>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</si>
  <si>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</si>
  <si>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</si>
  <si>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</si>
  <si>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</si>
  <si>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</si>
  <si>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</si>
  <si>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</si>
  <si>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</si>
  <si>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</si>
  <si>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</si>
  <si>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</si>
  <si>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</si>
  <si>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</si>
  <si>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</si>
  <si>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</si>
  <si>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</si>
  <si>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</si>
  <si>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</si>
  <si>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</si>
  <si>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</si>
  <si>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</si>
  <si>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</si>
  <si>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</si>
  <si>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</si>
  <si>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</si>
  <si>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</si>
  <si>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</si>
  <si>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</si>
  <si>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</si>
  <si>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</si>
  <si>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</si>
  <si>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</si>
  <si>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</si>
  <si>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</si>
  <si>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</si>
  <si>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</si>
  <si>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</si>
  <si>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</si>
  <si>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</si>
  <si>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</si>
  <si>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</si>
  <si>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</si>
  <si>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</si>
  <si>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</si>
  <si>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</si>
  <si>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</si>
  <si>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</si>
  <si>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</si>
  <si>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</si>
  <si>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</si>
  <si>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</si>
  <si>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</si>
  <si>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</si>
  <si>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</si>
  <si>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</si>
  <si>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</si>
  <si>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</si>
  <si>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</si>
  <si>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</si>
  <si>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</si>
  <si>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</si>
  <si>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</si>
  <si>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</si>
  <si>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</si>
  <si>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</si>
  <si>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</si>
  <si>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</si>
  <si>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</si>
  <si>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</si>
  <si>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</si>
  <si>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</si>
  <si>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</si>
  <si>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</si>
  <si>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</si>
  <si>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</si>
  <si>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</si>
  <si>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</si>
  <si>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</si>
  <si>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</si>
  <si>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</si>
  <si>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</si>
  <si>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</si>
  <si>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</si>
  <si>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</si>
  <si>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</si>
  <si>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</si>
  <si>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</si>
  <si>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</si>
  <si>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</si>
  <si>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</si>
  <si>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</si>
  <si>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</si>
  <si>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</si>
  <si>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</si>
  <si>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</si>
  <si>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</si>
  <si>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</si>
  <si>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</si>
  <si>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</si>
  <si>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</si>
  <si>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</si>
  <si>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</si>
  <si>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</si>
  <si>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</si>
  <si>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</si>
  <si>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</si>
  <si>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</si>
  <si>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</si>
  <si>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</si>
  <si>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</si>
  <si>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</si>
  <si>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</si>
  <si>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</si>
  <si>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</si>
  <si>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</si>
  <si>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</si>
  <si>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</si>
  <si>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</si>
  <si>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</si>
  <si>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</si>
  <si>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</si>
  <si>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</si>
  <si>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</si>
  <si>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</si>
  <si>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</si>
  <si>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</si>
  <si>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</si>
  <si>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</si>
  <si>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</si>
  <si>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</si>
  <si>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</si>
  <si>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</si>
  <si>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</si>
  <si>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</si>
  <si>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</si>
  <si>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</si>
  <si>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</si>
  <si>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</si>
  <si>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</si>
  <si>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</si>
  <si>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</si>
  <si>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</si>
  <si>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</si>
  <si>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</si>
  <si>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</si>
  <si>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</si>
  <si>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</si>
  <si>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</si>
  <si>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</si>
  <si>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</si>
  <si>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</si>
  <si>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</si>
  <si>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</si>
  <si>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</si>
  <si>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</si>
  <si>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</si>
  <si>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</si>
  <si>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</si>
  <si>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</si>
  <si>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</si>
  <si>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</si>
  <si>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</si>
  <si>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</si>
  <si>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</si>
  <si>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</si>
  <si>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</si>
  <si>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</si>
  <si>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</si>
  <si>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</si>
  <si>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</si>
  <si>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</si>
  <si>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</si>
  <si>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</si>
  <si>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</si>
  <si>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</si>
  <si>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</si>
  <si>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</si>
  <si>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</si>
  <si>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</si>
  <si>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</si>
  <si>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</si>
  <si>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</si>
  <si>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</si>
  <si>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</si>
  <si>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</si>
  <si>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</si>
  <si>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</si>
  <si>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</si>
  <si>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</si>
  <si>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</si>
  <si>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</si>
  <si>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</si>
  <si>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</si>
  <si>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</si>
  <si>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</si>
  <si>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</si>
  <si>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</si>
  <si>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</si>
  <si>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</si>
  <si>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</si>
  <si>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</si>
  <si>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</si>
  <si>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</si>
  <si>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</si>
  <si>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</si>
  <si>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</si>
  <si>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</si>
  <si>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</si>
  <si>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</si>
  <si>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</si>
  <si>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</si>
  <si>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</si>
  <si>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</si>
  <si>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</si>
  <si>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</si>
  <si>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</si>
  <si>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</si>
  <si>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</si>
  <si>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</si>
  <si>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</si>
  <si>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</si>
  <si>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</si>
  <si>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</si>
  <si>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</si>
  <si>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</si>
  <si>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</si>
  <si>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</si>
  <si>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</si>
  <si>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</si>
  <si>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</si>
  <si>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</si>
  <si>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</si>
  <si>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</si>
  <si>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</si>
  <si>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</si>
  <si>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</si>
  <si>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</si>
  <si>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</si>
  <si>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</si>
  <si>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</si>
  <si>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</si>
  <si>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</si>
  <si>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</si>
  <si>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</si>
  <si>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</si>
  <si>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</si>
  <si>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</si>
  <si>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</si>
  <si>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</si>
  <si>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</si>
  <si>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</si>
  <si>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</si>
  <si>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</si>
  <si>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</si>
  <si>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</si>
  <si>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</si>
  <si>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</si>
  <si>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</si>
  <si>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</si>
  <si>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</si>
  <si>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</si>
  <si>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</si>
  <si>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</si>
  <si>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</si>
  <si>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</si>
  <si>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</si>
  <si>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</si>
  <si>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</si>
  <si>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</si>
  <si>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</si>
  <si>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</si>
  <si>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</si>
  <si>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</si>
  <si>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</si>
  <si>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</si>
  <si>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</si>
  <si>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</si>
  <si>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</si>
  <si>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</si>
  <si>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</si>
  <si>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</si>
  <si>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</si>
  <si>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</si>
  <si>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</si>
  <si>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</si>
  <si>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</si>
  <si>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</si>
  <si>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</si>
  <si>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</si>
  <si>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</si>
  <si>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</si>
  <si>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</si>
  <si>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</si>
  <si>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</si>
  <si>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</si>
  <si>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</si>
  <si>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</si>
  <si>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</si>
  <si>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</si>
  <si>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</si>
  <si>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</si>
  <si>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</si>
  <si>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</si>
  <si>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</si>
  <si>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</si>
  <si>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</si>
  <si>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</si>
  <si>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</si>
  <si>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</si>
  <si>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</si>
  <si>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</si>
  <si>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</si>
  <si>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</si>
  <si>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</si>
  <si>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</si>
  <si>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</si>
  <si>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</si>
  <si>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</si>
  <si>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</si>
  <si>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</si>
  <si>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</si>
  <si>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</si>
  <si>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</si>
  <si>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</si>
  <si>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</si>
  <si>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</si>
  <si>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</si>
  <si>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</si>
  <si>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</si>
  <si>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</si>
  <si>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</si>
  <si>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</si>
  <si>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</si>
  <si>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</si>
  <si>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</si>
  <si>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</si>
  <si>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</si>
  <si>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</si>
  <si>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</si>
  <si>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</si>
  <si>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</si>
  <si>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</si>
  <si>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</si>
  <si>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</si>
  <si>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</si>
  <si>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</si>
  <si>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</si>
  <si>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</si>
  <si>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</si>
  <si>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</si>
  <si>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</si>
  <si>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</si>
  <si>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</si>
  <si>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</si>
  <si>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</si>
  <si>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</si>
  <si>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</si>
  <si>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</si>
  <si>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</si>
  <si>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</si>
  <si>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</si>
  <si>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</si>
  <si>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</si>
  <si>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</si>
  <si>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</si>
  <si>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</si>
  <si>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</si>
  <si>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</si>
  <si>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</si>
  <si>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</si>
  <si>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</si>
  <si>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</si>
  <si>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</si>
  <si>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</si>
  <si>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</si>
  <si>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</si>
  <si>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</si>
  <si>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</si>
  <si>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</si>
  <si>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</si>
  <si>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</si>
  <si>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</si>
  <si>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</si>
  <si>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</si>
  <si>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</si>
  <si>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</si>
  <si>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</si>
  <si>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</si>
  <si>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</si>
  <si>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</si>
  <si>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</si>
  <si>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</si>
  <si>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</si>
  <si>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</si>
  <si>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</si>
  <si>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</si>
  <si>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</si>
  <si>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</si>
  <si>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</si>
  <si>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</si>
  <si>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</si>
  <si>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</si>
  <si>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</si>
  <si>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</si>
  <si>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</si>
  <si>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</si>
  <si>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</si>
  <si>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</si>
  <si>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</si>
  <si>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</si>
  <si>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</si>
  <si>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</si>
  <si>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</si>
  <si>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</si>
  <si>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</si>
  <si>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</si>
  <si>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</si>
  <si>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</si>
  <si>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</si>
  <si>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</si>
  <si>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</si>
  <si>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</si>
  <si>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</si>
  <si>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</si>
  <si>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</si>
  <si>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</si>
  <si>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</si>
  <si>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</si>
  <si>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</si>
  <si>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</si>
  <si>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</si>
  <si>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</si>
  <si>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</si>
  <si>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</si>
  <si>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</si>
  <si>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</si>
  <si>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</si>
  <si>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</si>
  <si>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</si>
  <si>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</si>
  <si>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</si>
  <si>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</si>
  <si>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</si>
  <si>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</si>
  <si>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</si>
  <si>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</si>
  <si>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</si>
  <si>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</si>
  <si>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</si>
  <si>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</si>
  <si>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</si>
  <si>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</si>
  <si>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</si>
  <si>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</si>
  <si>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</si>
  <si>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</si>
  <si>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</si>
  <si>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</si>
  <si>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</si>
  <si>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</si>
  <si>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</si>
  <si>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</si>
  <si>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</si>
  <si>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</si>
  <si>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</si>
  <si>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</si>
  <si>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</si>
  <si>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</si>
  <si>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</si>
  <si>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</si>
  <si>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</si>
  <si>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</si>
  <si>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</si>
  <si>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</si>
  <si>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</si>
  <si>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</si>
  <si>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</si>
  <si>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</si>
  <si>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</si>
  <si>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</si>
  <si>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</si>
  <si>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</si>
  <si>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</si>
  <si>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</si>
  <si>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</si>
  <si>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</si>
  <si>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</si>
  <si>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</si>
  <si>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</si>
  <si>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</si>
  <si>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</si>
  <si>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</si>
  <si>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</si>
  <si>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</si>
  <si>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</si>
  <si>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</si>
  <si>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</si>
  <si>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</si>
  <si>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</si>
  <si>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</si>
  <si>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</si>
  <si>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</si>
  <si>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</si>
  <si>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</si>
  <si>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</si>
  <si>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</si>
  <si>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</si>
  <si>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</si>
  <si>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</si>
  <si>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</si>
  <si>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</si>
  <si>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</si>
  <si>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</si>
  <si>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</si>
  <si>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</si>
  <si>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</si>
  <si>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</si>
  <si>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</si>
  <si>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</si>
  <si>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</si>
  <si>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</si>
  <si>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</si>
  <si>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</si>
  <si>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</si>
  <si>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</si>
  <si>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</si>
  <si>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</si>
  <si>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</si>
  <si>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</si>
  <si>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</si>
  <si>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</si>
  <si>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</si>
  <si>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</si>
  <si>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</si>
  <si>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</si>
  <si>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</si>
  <si>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</si>
  <si>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</si>
  <si>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</si>
  <si>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</si>
  <si>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</si>
  <si>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</si>
  <si>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</si>
  <si>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</si>
  <si>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</si>
  <si>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</si>
  <si>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</si>
  <si>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</si>
  <si>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</si>
  <si>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</si>
  <si>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</si>
  <si>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</si>
  <si>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</si>
  <si>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</si>
  <si>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</si>
  <si>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</si>
  <si>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</si>
  <si>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</si>
  <si>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</si>
  <si>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</si>
  <si>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</si>
  <si>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</si>
  <si>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</si>
  <si>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</si>
  <si>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</si>
  <si>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</si>
  <si>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</si>
  <si>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</si>
  <si>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</si>
  <si>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</si>
  <si>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</si>
  <si>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</si>
  <si>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</si>
  <si>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</si>
  <si>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</si>
  <si>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</si>
  <si>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</si>
  <si>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</si>
  <si>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</si>
  <si>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</si>
  <si>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</si>
  <si>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</si>
  <si>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</si>
  <si>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</si>
  <si>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</si>
  <si>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</si>
  <si>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</si>
  <si>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</si>
  <si>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</si>
  <si>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</si>
  <si>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</si>
  <si>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</si>
  <si>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</si>
  <si>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</si>
  <si>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</si>
  <si>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</si>
  <si>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</si>
  <si>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</si>
  <si>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</si>
  <si>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</si>
  <si>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</si>
  <si>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</si>
  <si>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</si>
  <si>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</si>
  <si>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</si>
  <si>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</si>
  <si>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</si>
  <si>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</si>
  <si>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</si>
  <si>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</si>
  <si>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</si>
  <si>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</si>
  <si>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</si>
  <si>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</si>
  <si>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</si>
  <si>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</si>
  <si>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</si>
  <si>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</si>
  <si>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</si>
  <si>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</si>
  <si>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</si>
  <si>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</si>
  <si>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</si>
  <si>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</si>
  <si>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</si>
  <si>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</si>
  <si>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</si>
  <si>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</si>
  <si>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</si>
  <si>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</si>
  <si>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</si>
  <si>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</si>
  <si>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</si>
  <si>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</si>
  <si>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</si>
  <si>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</si>
  <si>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</si>
  <si>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</si>
  <si>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</si>
  <si>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</si>
  <si>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</si>
  <si>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</si>
  <si>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</si>
  <si>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</si>
  <si>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</si>
  <si>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</si>
  <si>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</si>
  <si>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</si>
  <si>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</si>
  <si>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</si>
  <si>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</si>
  <si>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</si>
  <si>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</si>
  <si>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</si>
  <si>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</si>
  <si>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</si>
  <si>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</si>
  <si>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</si>
  <si>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</si>
  <si>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</si>
  <si>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</si>
  <si>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</si>
  <si>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</si>
  <si>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</si>
  <si>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</si>
  <si>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</si>
  <si>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</si>
  <si>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</si>
  <si>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</si>
  <si>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</si>
  <si>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</si>
  <si>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</si>
  <si>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</si>
  <si>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</si>
  <si>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</si>
  <si>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</si>
  <si>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</si>
  <si>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</si>
  <si>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</si>
  <si>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</si>
  <si>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</si>
  <si>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</si>
  <si>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</si>
  <si>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</si>
  <si>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</si>
  <si>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</si>
  <si>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</si>
  <si>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</si>
  <si>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</si>
  <si>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</si>
  <si>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</si>
  <si>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</si>
  <si>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</si>
  <si>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</si>
  <si>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</si>
  <si>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</si>
  <si>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</si>
  <si>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</si>
  <si>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</si>
  <si>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</si>
  <si>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</si>
  <si>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</si>
  <si>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</si>
  <si>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</si>
  <si>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</si>
  <si>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</si>
  <si>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</si>
  <si>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</si>
  <si>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</si>
  <si>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</si>
  <si>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</si>
  <si>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</si>
  <si>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</si>
  <si>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</si>
  <si>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</si>
  <si>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</si>
  <si>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</si>
  <si>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</si>
  <si>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</si>
  <si>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</si>
  <si>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</si>
  <si>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</si>
  <si>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</si>
  <si>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</si>
  <si>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</si>
  <si>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</si>
  <si>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</si>
  <si>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</si>
  <si>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</si>
  <si>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</si>
  <si>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</si>
  <si>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</si>
  <si>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</si>
  <si>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</si>
  <si>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</si>
  <si>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</si>
  <si>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</si>
  <si>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</si>
  <si>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</si>
  <si>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</si>
  <si>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</si>
  <si>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</si>
  <si>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</si>
  <si>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</si>
  <si>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</si>
  <si>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</si>
  <si>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</si>
  <si>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</si>
  <si>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</si>
  <si>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</si>
  <si>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</si>
  <si>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</si>
  <si>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</si>
  <si>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</si>
  <si>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</si>
  <si>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</si>
  <si>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</si>
  <si>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</si>
  <si>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</si>
  <si>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</si>
  <si>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</si>
  <si>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</si>
  <si>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</si>
  <si>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</si>
  <si>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</si>
  <si>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</si>
  <si>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</si>
  <si>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</si>
  <si>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</si>
  <si>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</si>
  <si>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</si>
  <si>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</si>
  <si>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</si>
  <si>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</si>
  <si>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</si>
  <si>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</si>
  <si>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</si>
  <si>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</si>
  <si>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</si>
  <si>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</si>
  <si>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</si>
  <si>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</si>
  <si>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</si>
  <si>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</si>
  <si>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</si>
  <si>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</si>
  <si>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</si>
  <si>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</si>
  <si>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</si>
  <si>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</si>
  <si>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</si>
  <si>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</si>
  <si>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</si>
  <si>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</si>
  <si>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</si>
  <si>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</si>
  <si>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</si>
  <si>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</si>
  <si>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</si>
  <si>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</si>
  <si>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</si>
  <si>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</si>
  <si>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</si>
  <si>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</si>
  <si>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</si>
  <si>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</si>
  <si>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</si>
  <si>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</si>
  <si>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</si>
  <si>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</si>
  <si>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</si>
  <si>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</si>
  <si>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</si>
  <si>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</si>
  <si>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</si>
  <si>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</si>
  <si>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</si>
  <si>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</si>
  <si>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</si>
  <si>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</si>
  <si>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</si>
  <si>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</si>
  <si>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</si>
  <si>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</si>
  <si>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</si>
  <si>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</si>
  <si>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</si>
  <si>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</si>
  <si>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</si>
  <si>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</si>
  <si>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</si>
  <si>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</si>
  <si>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</si>
  <si>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</si>
  <si>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</si>
  <si>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</si>
  <si>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</si>
  <si>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</si>
  <si>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</si>
  <si>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</si>
  <si>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</si>
  <si>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</si>
  <si>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</si>
  <si>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</si>
  <si>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</si>
  <si>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</si>
  <si>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</si>
  <si>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</si>
  <si>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</si>
  <si>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</si>
  <si>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</si>
  <si>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</si>
  <si>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</si>
  <si>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</si>
  <si>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</si>
  <si>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</si>
  <si>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</si>
  <si>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</si>
  <si>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</si>
  <si>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</si>
  <si>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</si>
  <si>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</si>
  <si>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</si>
  <si>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</si>
  <si>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</si>
  <si>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</si>
  <si>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</si>
  <si>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</si>
  <si>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</si>
  <si>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</si>
  <si>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</si>
  <si>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</si>
  <si>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</si>
  <si>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</si>
  <si>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</si>
  <si>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</si>
  <si>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</si>
  <si>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</si>
  <si>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</si>
  <si>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</si>
  <si>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</si>
  <si>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</si>
  <si>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</si>
  <si>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</si>
  <si>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</si>
  <si>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</si>
  <si>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</si>
  <si>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</si>
  <si>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</si>
  <si>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</si>
  <si>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</si>
  <si>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</si>
  <si>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</si>
  <si>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</si>
  <si>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</si>
  <si>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</si>
  <si>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</si>
  <si>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</si>
  <si>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</si>
  <si>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</si>
  <si>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</si>
  <si>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</si>
  <si>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</si>
  <si>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</si>
  <si>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</si>
  <si>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</si>
  <si>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</si>
  <si>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</si>
  <si>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</si>
  <si>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</si>
  <si>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</si>
  <si>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</si>
  <si>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</si>
  <si>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</si>
  <si>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</si>
  <si>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</si>
  <si>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</si>
  <si>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</si>
  <si>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</si>
  <si>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</si>
  <si>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</si>
  <si>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</si>
  <si>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</si>
  <si>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</si>
  <si>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</si>
  <si>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</si>
  <si>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</si>
  <si>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</si>
  <si>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</si>
  <si>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</si>
  <si>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</si>
  <si>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</si>
  <si>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</si>
  <si>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</si>
  <si>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</si>
  <si>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</si>
  <si>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</si>
  <si>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</si>
  <si>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</si>
  <si>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</si>
  <si>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</si>
  <si>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</si>
  <si>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</si>
  <si>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</si>
  <si>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</si>
  <si>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</si>
  <si>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</si>
  <si>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</si>
  <si>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</si>
  <si>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</si>
  <si>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</si>
  <si>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</si>
  <si>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</si>
  <si>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</si>
  <si>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</si>
  <si>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</si>
  <si>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</si>
  <si>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</si>
  <si>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</si>
  <si>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</si>
  <si>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</si>
  <si>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</si>
  <si>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</si>
  <si>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</si>
  <si>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</si>
  <si>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</si>
  <si>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</si>
  <si>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</si>
  <si>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</si>
  <si>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</si>
  <si>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</si>
  <si>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</si>
  <si>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</si>
  <si>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</si>
  <si>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</si>
  <si>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</si>
  <si>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</si>
  <si>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</si>
  <si>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</si>
  <si>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</si>
  <si>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</si>
  <si>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</si>
  <si>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</si>
  <si>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</si>
  <si>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</si>
  <si>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</si>
  <si>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</si>
  <si>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</si>
  <si>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</si>
  <si>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</si>
  <si>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</si>
  <si>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</si>
  <si>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</si>
  <si>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</si>
  <si>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</si>
  <si>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</si>
  <si>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</si>
  <si>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</si>
  <si>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</si>
  <si>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</si>
  <si>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</si>
  <si>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</si>
  <si>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</si>
  <si>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</si>
  <si>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</si>
  <si>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</si>
  <si>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</si>
  <si>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</si>
  <si>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</si>
  <si>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</si>
  <si>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</si>
  <si>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</si>
  <si>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</si>
  <si>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</si>
  <si>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</si>
  <si>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</si>
  <si>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</si>
  <si>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</si>
  <si>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</si>
  <si>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</si>
  <si>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</si>
  <si>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</si>
  <si>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</si>
  <si>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</si>
  <si>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</si>
  <si>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</si>
  <si>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</si>
  <si>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</si>
  <si>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</si>
  <si>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</si>
  <si>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</si>
  <si>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</si>
  <si>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</si>
  <si>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</si>
  <si>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</si>
  <si>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</si>
  <si>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</si>
  <si>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</si>
  <si>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</si>
  <si>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</si>
  <si>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</si>
  <si>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</si>
  <si>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</si>
  <si>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</si>
  <si>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</si>
  <si>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</si>
  <si>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</si>
  <si>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</si>
  <si>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</si>
  <si>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</si>
  <si>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</si>
  <si>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</si>
  <si>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</si>
  <si>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</si>
  <si>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</si>
  <si>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</si>
  <si>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</si>
  <si>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</si>
  <si>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</si>
  <si>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</si>
  <si>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</si>
  <si>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</si>
  <si>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</si>
  <si>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</si>
  <si>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</si>
  <si>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</si>
  <si>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</si>
  <si>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</si>
  <si>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</si>
  <si>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</si>
  <si>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</si>
  <si>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</si>
  <si>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</si>
  <si>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</si>
  <si>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</si>
  <si>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</si>
  <si>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</si>
  <si>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</si>
  <si>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</si>
  <si>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</si>
  <si>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</si>
  <si>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</si>
  <si>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</si>
  <si>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</si>
  <si>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</si>
  <si>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</si>
  <si>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</si>
  <si>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</si>
  <si>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</si>
  <si>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</si>
  <si>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</si>
  <si>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</si>
  <si>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</si>
  <si>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</si>
  <si>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</si>
  <si>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</si>
  <si>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</si>
  <si>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</si>
  <si>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</si>
  <si>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</si>
  <si>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</si>
  <si>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</si>
  <si>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</si>
  <si>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</si>
  <si>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</si>
  <si>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</si>
  <si>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</si>
  <si>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</si>
  <si>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</si>
  <si>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</si>
  <si>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</si>
  <si>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</si>
  <si>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</si>
  <si>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</si>
  <si>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</si>
  <si>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</si>
  <si>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</si>
  <si>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</si>
  <si>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</si>
  <si>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</si>
  <si>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</si>
  <si>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</si>
  <si>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</si>
  <si>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</si>
  <si>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</si>
  <si>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</si>
  <si>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</si>
  <si>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</si>
  <si>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</si>
  <si>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</si>
  <si>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</si>
  <si>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</si>
  <si>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</si>
  <si>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</si>
  <si>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</si>
  <si>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</si>
  <si>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</si>
  <si>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</si>
  <si>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</si>
  <si>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</si>
  <si>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</si>
  <si>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</si>
  <si>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</si>
  <si>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</si>
  <si>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</si>
  <si>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</si>
  <si>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</si>
  <si>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</si>
  <si>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</si>
  <si>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</si>
  <si>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</si>
  <si>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</si>
  <si>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</si>
  <si>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</si>
  <si>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</si>
  <si>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</si>
  <si>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</si>
  <si>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</si>
  <si>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</si>
  <si>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</si>
  <si>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</si>
  <si>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</si>
  <si>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</si>
  <si>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</si>
  <si>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</si>
  <si>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</si>
  <si>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</si>
  <si>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</si>
  <si>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</si>
  <si>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</si>
  <si>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</si>
  <si>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</si>
  <si>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</si>
  <si>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</si>
  <si>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</si>
  <si>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</si>
  <si>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</si>
  <si>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</si>
  <si>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</si>
  <si>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</si>
  <si>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</si>
  <si>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</si>
  <si>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</si>
  <si>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</si>
  <si>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</si>
  <si>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</si>
  <si>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</si>
  <si>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</si>
  <si>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</si>
  <si>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</si>
  <si>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</si>
  <si>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</si>
  <si>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</si>
  <si>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</si>
  <si>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</si>
  <si>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</si>
  <si>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</si>
  <si>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</si>
  <si>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</si>
  <si>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</si>
  <si>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</si>
  <si>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</si>
  <si>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</si>
  <si>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</si>
  <si>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</si>
  <si>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</si>
  <si>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</si>
  <si>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</si>
  <si>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</si>
  <si>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</si>
  <si>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</si>
  <si>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</si>
  <si>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</si>
  <si>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</si>
  <si>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</si>
  <si>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</si>
  <si>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</si>
  <si>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</si>
  <si>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</si>
  <si>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</si>
  <si>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</si>
  <si>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</si>
  <si>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</si>
  <si>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</si>
  <si>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</si>
  <si>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</si>
  <si>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</si>
  <si>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</si>
  <si>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</si>
  <si>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</si>
  <si>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</si>
  <si>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</si>
  <si>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</si>
  <si>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</si>
  <si>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</si>
  <si>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</si>
  <si>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</si>
  <si>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</si>
  <si>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</si>
  <si>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</si>
  <si>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</si>
  <si>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</si>
  <si>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</si>
  <si>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</si>
  <si>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</si>
  <si>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</si>
  <si>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</si>
  <si>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</si>
  <si>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</si>
  <si>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</si>
  <si>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</si>
  <si>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</si>
  <si>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</si>
  <si>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</si>
  <si>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</si>
  <si>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</si>
  <si>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</si>
  <si>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</si>
  <si>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</si>
  <si>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</si>
  <si>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</si>
  <si>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</si>
  <si>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</si>
  <si>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</si>
  <si>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</si>
  <si>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</si>
  <si>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</si>
  <si>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</si>
  <si>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</si>
  <si>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</si>
  <si>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</si>
  <si>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</si>
  <si>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</si>
  <si>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</si>
  <si>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</si>
  <si>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</si>
  <si>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</si>
  <si>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</si>
  <si>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</si>
  <si>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</si>
  <si>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</si>
  <si>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</si>
  <si>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</si>
  <si>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</si>
  <si>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</si>
  <si>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</si>
  <si>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</si>
  <si>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</si>
  <si>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</si>
  <si>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</si>
  <si>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</si>
  <si>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</si>
  <si>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</si>
  <si>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</si>
  <si>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</si>
  <si>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</si>
  <si>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</si>
  <si>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</si>
  <si>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</si>
  <si>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</si>
  <si>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</si>
  <si>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</si>
  <si>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</si>
  <si>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</si>
  <si>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</si>
  <si>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</si>
  <si>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</si>
  <si>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</si>
  <si>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</si>
  <si>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</si>
  <si>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</si>
  <si>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</si>
  <si>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</si>
  <si>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</si>
  <si>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</si>
  <si>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</si>
  <si>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</si>
  <si>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</si>
  <si>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</si>
  <si>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</si>
  <si>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</si>
  <si>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</si>
  <si>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</si>
  <si>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</si>
  <si>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</si>
  <si>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</si>
  <si>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</si>
  <si>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</si>
  <si>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</si>
  <si>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</si>
  <si>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</si>
  <si>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</si>
  <si>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</si>
  <si>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</si>
  <si>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</si>
  <si>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</si>
  <si>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</si>
  <si>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</si>
  <si>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</si>
  <si>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</si>
  <si>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</si>
  <si>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</si>
  <si>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</si>
  <si>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</si>
  <si>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</si>
  <si>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</si>
  <si>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</si>
  <si>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</si>
  <si>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</si>
  <si>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</si>
  <si>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</si>
  <si>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</si>
  <si>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</si>
  <si>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</si>
  <si>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</si>
  <si>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</si>
  <si>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</si>
  <si>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</si>
  <si>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</si>
  <si>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</si>
  <si>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</si>
  <si>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</si>
  <si>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</si>
  <si>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</si>
  <si>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</si>
  <si>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</si>
  <si>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</si>
  <si>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</si>
  <si>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</si>
  <si>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</si>
  <si>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</si>
  <si>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</si>
  <si>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</si>
  <si>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</si>
  <si>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</si>
  <si>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</si>
  <si>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</si>
  <si>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</si>
  <si>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</si>
  <si>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</si>
  <si>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</si>
  <si>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</si>
  <si>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</si>
  <si>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</si>
  <si>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</si>
  <si>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</si>
  <si>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</si>
  <si>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</si>
  <si>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</si>
  <si>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</si>
  <si>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</si>
  <si>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</si>
  <si>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</si>
  <si>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</si>
  <si>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</si>
  <si>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</si>
  <si>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</si>
  <si>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</si>
  <si>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</si>
  <si>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</si>
  <si>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</si>
  <si>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</si>
  <si>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</si>
  <si>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</si>
  <si>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</si>
  <si>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</si>
  <si>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</si>
  <si>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</si>
  <si>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</si>
  <si>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</si>
  <si>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</si>
  <si>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</si>
  <si>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</si>
  <si>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</si>
  <si>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</si>
  <si>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</si>
  <si>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</si>
  <si>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</si>
  <si>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</si>
  <si>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</si>
  <si>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</si>
  <si>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</si>
  <si>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</si>
  <si>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</si>
  <si>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</si>
  <si>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</si>
  <si>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</si>
  <si>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</si>
  <si>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</si>
  <si>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</si>
  <si>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</si>
  <si>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</si>
  <si>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</si>
  <si>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</si>
  <si>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</si>
  <si>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</si>
  <si>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</si>
  <si>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</si>
  <si>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</si>
  <si>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</si>
  <si>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</si>
  <si>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</si>
  <si>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</si>
  <si>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</si>
  <si>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</si>
  <si>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</si>
  <si>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</si>
  <si>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</si>
  <si>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</si>
  <si>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</si>
  <si>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</si>
  <si>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</si>
  <si>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</si>
  <si>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</si>
  <si>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</si>
  <si>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</si>
  <si>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</si>
  <si>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</si>
  <si>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</si>
  <si>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</si>
  <si>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</si>
  <si>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</si>
  <si>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</si>
  <si>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</si>
  <si>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</si>
  <si>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</si>
  <si>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</si>
  <si>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</si>
  <si>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</si>
  <si>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</si>
  <si>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</si>
  <si>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</si>
  <si>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</si>
  <si>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</si>
  <si>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</si>
  <si>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</si>
  <si>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</si>
  <si>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</si>
  <si>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</si>
  <si>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</si>
  <si>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</si>
  <si>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</si>
  <si>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</si>
  <si>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</si>
  <si>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</si>
  <si>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</si>
  <si>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</si>
  <si>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</si>
  <si>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</si>
  <si>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</si>
  <si>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</si>
  <si>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</si>
  <si>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</si>
  <si>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</si>
  <si>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</si>
  <si>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</si>
  <si>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</si>
  <si>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</si>
  <si>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</si>
  <si>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</si>
  <si>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</si>
  <si>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</si>
  <si>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</si>
  <si>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</si>
  <si>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</si>
  <si>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</si>
  <si>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</si>
  <si>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</si>
  <si>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</si>
  <si>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</si>
  <si>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</si>
  <si>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</si>
  <si>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</si>
  <si>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</si>
  <si>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</si>
  <si>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</si>
  <si>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</si>
  <si>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</si>
  <si>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</si>
  <si>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</si>
  <si>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</si>
  <si>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</si>
  <si>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</si>
  <si>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</si>
  <si>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</si>
  <si>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</si>
  <si>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</si>
  <si>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</si>
  <si>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</si>
  <si>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</si>
  <si>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</si>
  <si>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</si>
  <si>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</si>
  <si>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</si>
  <si>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</si>
  <si>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</si>
  <si>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</si>
  <si>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</si>
  <si>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</si>
  <si>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</si>
  <si>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</si>
  <si>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</si>
  <si>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</si>
  <si>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</si>
  <si>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</si>
  <si>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</si>
  <si>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</si>
  <si>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</si>
  <si>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</si>
  <si>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</si>
  <si>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</si>
  <si>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</si>
  <si>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</si>
  <si>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</si>
  <si>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</si>
  <si>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</si>
  <si>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</si>
  <si>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</si>
  <si>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</si>
  <si>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</si>
  <si>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</si>
  <si>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</si>
  <si>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</si>
  <si>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</si>
  <si>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</si>
  <si>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</si>
  <si>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</si>
  <si>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</si>
  <si>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</si>
  <si>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</si>
  <si>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</si>
  <si>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</si>
  <si>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</si>
  <si>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</si>
  <si>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</si>
  <si>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</si>
  <si>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</si>
  <si>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</si>
  <si>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</si>
  <si>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</si>
  <si>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</si>
  <si>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</si>
  <si>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</si>
  <si>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</si>
  <si>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</si>
  <si>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</si>
  <si>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</si>
  <si>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</si>
  <si>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</si>
  <si>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</si>
  <si>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</si>
  <si>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</si>
  <si>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</si>
  <si>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</si>
  <si>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</si>
  <si>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</si>
  <si>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</si>
  <si>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</si>
  <si>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</si>
  <si>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</si>
  <si>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</si>
  <si>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</si>
  <si>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</si>
  <si>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</si>
  <si>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</si>
  <si>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</si>
  <si>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</si>
  <si>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</si>
  <si>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</si>
  <si>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</si>
  <si>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</si>
  <si>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</si>
  <si>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</si>
  <si>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</si>
  <si>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</si>
  <si>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</si>
  <si>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</si>
  <si>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</si>
  <si>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</si>
  <si>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</si>
  <si>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</si>
  <si>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</si>
  <si>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</si>
  <si>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</si>
  <si>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</si>
  <si>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</si>
  <si>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</si>
  <si>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</si>
  <si>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</si>
  <si>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</si>
  <si>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</si>
  <si>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</si>
  <si>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</si>
  <si>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</si>
  <si>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</si>
  <si>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</si>
  <si>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</si>
  <si>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</si>
  <si>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</si>
  <si>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</si>
  <si>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</si>
  <si>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</si>
  <si>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</si>
  <si>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</si>
  <si>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</si>
  <si>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</si>
  <si>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</si>
  <si>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</si>
  <si>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</si>
  <si>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</si>
  <si>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</si>
  <si>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</si>
  <si>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</si>
  <si>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</si>
  <si>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</si>
  <si>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</si>
  <si>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</si>
  <si>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</si>
  <si>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</si>
  <si>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</si>
  <si>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</si>
  <si>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</si>
  <si>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</si>
  <si>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</si>
  <si>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</si>
  <si>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</si>
  <si>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</si>
  <si>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</si>
  <si>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</si>
  <si>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</si>
  <si>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</si>
  <si>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</si>
  <si>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</si>
  <si>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</si>
  <si>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</si>
  <si>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</si>
  <si>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</si>
  <si>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</si>
  <si>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</si>
  <si>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</si>
  <si>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</si>
  <si>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</si>
  <si>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</si>
  <si>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</si>
  <si>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</si>
  <si>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</si>
  <si>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</si>
  <si>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</si>
  <si>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</si>
  <si>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</si>
  <si>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</si>
  <si>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</si>
  <si>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</si>
  <si>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</si>
  <si>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</si>
  <si>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</si>
  <si>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</si>
  <si>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</si>
  <si>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</si>
  <si>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</si>
  <si>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</si>
  <si>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</si>
  <si>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</si>
  <si>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</si>
  <si>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</si>
  <si>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</si>
  <si>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</si>
  <si>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</si>
  <si>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</si>
  <si>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</si>
  <si>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</si>
  <si>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</si>
  <si>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</si>
  <si>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</si>
  <si>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</si>
  <si>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</si>
  <si>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</si>
  <si>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</si>
  <si>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</si>
  <si>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</si>
  <si>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</si>
  <si>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</si>
  <si>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</si>
  <si>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</si>
  <si>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</si>
  <si>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</si>
  <si>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</si>
  <si>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</si>
  <si>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</si>
  <si>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</si>
  <si>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</si>
  <si>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</si>
  <si>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</si>
  <si>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</si>
  <si>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</si>
  <si>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</si>
  <si>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</si>
  <si>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</si>
  <si>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</si>
  <si>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</si>
  <si>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</si>
  <si>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</si>
  <si>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</si>
  <si>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</si>
  <si>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</si>
  <si>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</si>
  <si>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</si>
  <si>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</si>
  <si>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</si>
  <si>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</si>
  <si>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</si>
  <si>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</si>
  <si>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</si>
  <si>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</si>
  <si>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</si>
  <si>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</si>
  <si>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</si>
  <si>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</si>
  <si>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</si>
  <si>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</si>
  <si>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</si>
  <si>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</si>
  <si>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</si>
  <si>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</si>
  <si>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</si>
  <si>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</si>
  <si>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</si>
  <si>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</si>
  <si>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</si>
  <si>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</si>
  <si>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</si>
  <si>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</si>
  <si>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</si>
  <si>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</si>
  <si>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</si>
  <si>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</si>
  <si>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</si>
  <si>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</si>
  <si>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</si>
  <si>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</si>
  <si>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</si>
  <si>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</si>
  <si>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</si>
  <si>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</si>
  <si>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</si>
  <si>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</si>
  <si>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</si>
  <si>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</si>
  <si>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</si>
  <si>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</si>
  <si>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</si>
  <si>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</si>
  <si>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</si>
  <si>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</si>
  <si>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</si>
  <si>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</si>
  <si>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</si>
  <si>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</si>
  <si>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</si>
  <si>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</si>
  <si>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</si>
  <si>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</si>
  <si>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</si>
  <si>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</si>
  <si>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</si>
  <si>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</si>
  <si>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</si>
  <si>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</si>
  <si>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</si>
  <si>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</si>
  <si>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</si>
  <si>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</si>
  <si>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</si>
  <si>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</si>
  <si>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</si>
  <si>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</si>
  <si>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</si>
  <si>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</si>
  <si>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</si>
  <si>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</si>
  <si>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</si>
  <si>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</si>
  <si>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</si>
  <si>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</si>
  <si>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</si>
  <si>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</si>
  <si>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</si>
  <si>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</si>
  <si>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</si>
  <si>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</si>
  <si>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</si>
  <si>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</si>
  <si>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</si>
  <si>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</si>
  <si>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</si>
  <si>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</si>
  <si>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</si>
  <si>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</si>
  <si>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</si>
  <si>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</si>
  <si>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</si>
  <si>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</si>
  <si>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</si>
  <si>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</si>
  <si>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</si>
  <si>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</si>
  <si>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</si>
  <si>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</si>
  <si>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</si>
  <si>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</si>
  <si>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</si>
  <si>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</si>
  <si>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</si>
  <si>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</si>
  <si>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</si>
  <si>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</si>
  <si>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</si>
  <si>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</si>
  <si>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</si>
  <si>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</si>
  <si>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</si>
  <si>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</si>
  <si>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</si>
  <si>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</si>
  <si>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</si>
  <si>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</si>
  <si>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</si>
  <si>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</si>
  <si>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</si>
  <si>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</si>
  <si>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</si>
  <si>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</si>
  <si>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</si>
  <si>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</si>
  <si>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</si>
  <si>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</si>
  <si>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</si>
  <si>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</si>
  <si>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</si>
  <si>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</si>
  <si>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</si>
  <si>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</si>
  <si>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</si>
  <si>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</si>
  <si>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</si>
  <si>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</si>
  <si>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</si>
  <si>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</si>
  <si>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</si>
  <si>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</si>
  <si>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</si>
  <si>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</si>
  <si>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</si>
  <si>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</si>
  <si>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</si>
  <si>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</si>
  <si>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</si>
  <si>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</si>
  <si>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</si>
  <si>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</si>
  <si>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</si>
  <si>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</si>
  <si>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</si>
  <si>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</si>
  <si>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</si>
  <si>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</si>
  <si>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</si>
  <si>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</si>
  <si>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</si>
  <si>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</si>
  <si>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</si>
  <si>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</si>
  <si>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</si>
  <si>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</si>
  <si>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</si>
  <si>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</si>
  <si>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</si>
  <si>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</si>
  <si>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</si>
  <si>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</si>
  <si>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</si>
  <si>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</si>
  <si>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</si>
  <si>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</si>
  <si>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</si>
  <si>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</si>
  <si>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</si>
  <si>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</si>
  <si>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</si>
  <si>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</si>
  <si>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</si>
  <si>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</si>
  <si>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</si>
  <si>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</si>
  <si>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</si>
  <si>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</si>
  <si>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</si>
  <si>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</si>
  <si>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</si>
  <si>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</si>
  <si>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</si>
  <si>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</si>
  <si>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</si>
  <si>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</si>
  <si>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</si>
  <si>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</si>
  <si>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</si>
  <si>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</si>
  <si>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</si>
  <si>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</si>
  <si>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</si>
  <si>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</si>
  <si>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</si>
  <si>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</si>
  <si>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</si>
  <si>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</si>
  <si>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</si>
  <si>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</si>
  <si>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</si>
  <si>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</si>
  <si>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</si>
  <si>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</si>
  <si>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</si>
  <si>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</si>
  <si>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</si>
  <si>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</si>
  <si>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</si>
  <si>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</si>
  <si>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</si>
  <si>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</si>
  <si>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</si>
  <si>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</si>
  <si>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</si>
  <si>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</si>
  <si>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</si>
  <si>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</si>
  <si>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</si>
  <si>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</si>
  <si>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</si>
  <si>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</si>
  <si>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</si>
  <si>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</si>
  <si>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</si>
  <si>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</si>
  <si>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</si>
  <si>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</si>
  <si>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</si>
  <si>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</si>
  <si>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</si>
  <si>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</si>
  <si>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</si>
  <si>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</si>
  <si>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</si>
  <si>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</si>
  <si>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</si>
  <si>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</si>
  <si>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</si>
  <si>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</si>
  <si>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</si>
  <si>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</si>
  <si>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</si>
  <si>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</si>
  <si>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</si>
  <si>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</si>
  <si>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</si>
  <si>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</si>
  <si>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</si>
  <si>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</si>
  <si>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</si>
  <si>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</si>
  <si>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</si>
  <si>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</si>
  <si>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</si>
  <si>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</si>
  <si>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</si>
  <si>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</si>
  <si>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</si>
  <si>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</si>
  <si>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</si>
  <si>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</si>
  <si>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</si>
  <si>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</si>
  <si>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</si>
  <si>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</si>
  <si>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</si>
  <si>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</si>
  <si>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</si>
  <si>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</si>
  <si>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</si>
  <si>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</si>
  <si>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</si>
  <si>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</si>
  <si>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</si>
  <si>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</si>
  <si>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</si>
  <si>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</si>
  <si>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</si>
  <si>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</si>
  <si>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</si>
  <si>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</si>
  <si>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</si>
  <si>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</si>
  <si>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</si>
  <si>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</si>
  <si>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</si>
  <si>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</si>
  <si>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</si>
  <si>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</si>
  <si>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</si>
  <si>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</si>
  <si>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</si>
  <si>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</si>
  <si>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</si>
  <si>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</si>
  <si>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</si>
  <si>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</si>
  <si>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</si>
  <si>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</si>
  <si>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</si>
  <si>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</si>
  <si>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</si>
  <si>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</si>
  <si>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</si>
  <si>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</si>
  <si>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</si>
  <si>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</si>
  <si>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</si>
  <si>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</si>
  <si>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</si>
  <si>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</si>
  <si>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</si>
  <si>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</si>
  <si>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</si>
  <si>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</si>
  <si>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</si>
  <si>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</si>
  <si>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</si>
  <si>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</si>
  <si>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</si>
  <si>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</si>
  <si>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</si>
  <si>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</si>
  <si>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</si>
  <si>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</si>
  <si>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</si>
  <si>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</si>
  <si>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</si>
  <si>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</si>
  <si>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</si>
  <si>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</si>
  <si>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</si>
  <si>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</si>
  <si>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</si>
  <si>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</si>
  <si>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</si>
  <si>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</si>
  <si>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</si>
  <si>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</si>
  <si>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</si>
  <si>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</si>
  <si>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</si>
  <si>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</si>
  <si>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</si>
  <si>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</si>
  <si>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</si>
  <si>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</si>
  <si>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</si>
  <si>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</si>
  <si>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</si>
  <si>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</si>
  <si>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</si>
  <si>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</si>
  <si>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</si>
  <si>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</si>
  <si>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</si>
  <si>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</si>
  <si>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</si>
  <si>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</si>
  <si>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</si>
  <si>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</si>
  <si>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</si>
  <si>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</si>
  <si>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</si>
  <si>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</si>
  <si>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</si>
  <si>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</si>
  <si>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</si>
  <si>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</si>
  <si>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</si>
  <si>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</si>
  <si>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</si>
  <si>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</si>
  <si>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</si>
  <si>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</si>
  <si>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</si>
  <si>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</si>
  <si>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</si>
  <si>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</si>
  <si>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</si>
  <si>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</si>
  <si>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</si>
  <si>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</si>
  <si>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</si>
  <si>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</si>
  <si>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</si>
  <si>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</si>
  <si>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</si>
  <si>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</si>
  <si>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</si>
  <si>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</si>
  <si>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</si>
  <si>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</si>
  <si>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</si>
  <si>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</si>
  <si>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</si>
  <si>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</si>
  <si>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</si>
  <si>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</si>
  <si>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</si>
  <si>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</si>
  <si>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</si>
  <si>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</si>
  <si>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</si>
  <si>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</si>
  <si>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</si>
  <si>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</si>
  <si>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</si>
  <si>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</si>
  <si>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</si>
  <si>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</si>
  <si>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</si>
  <si>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</si>
  <si>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</si>
  <si>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</si>
  <si>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</si>
  <si>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</si>
  <si>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</si>
  <si>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</si>
  <si>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</si>
  <si>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</si>
  <si>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</si>
  <si>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</si>
  <si>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</si>
  <si>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</si>
  <si>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</si>
  <si>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</si>
  <si>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</si>
  <si>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</si>
  <si>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</si>
  <si>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</si>
  <si>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</si>
  <si>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</si>
  <si>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</si>
  <si>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</si>
  <si>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</si>
  <si>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</si>
  <si>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</si>
  <si>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</si>
  <si>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</si>
  <si>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</si>
  <si>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</si>
  <si>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</si>
  <si>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</si>
  <si>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</si>
  <si>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</si>
  <si>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</si>
  <si>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</si>
  <si>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</si>
  <si>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</si>
  <si>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</si>
  <si>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</si>
  <si>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</si>
  <si>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</si>
  <si>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</si>
  <si>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</si>
  <si>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</si>
  <si>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</si>
  <si>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</si>
  <si>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</si>
  <si>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</si>
  <si>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</si>
  <si>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</si>
  <si>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</si>
  <si>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</si>
  <si>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</si>
  <si>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</si>
  <si>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</si>
  <si>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</si>
  <si>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</si>
  <si>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</si>
  <si>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</si>
  <si>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</si>
  <si>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</si>
  <si>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</si>
  <si>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</si>
  <si>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</si>
  <si>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</si>
  <si>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</si>
  <si>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</si>
  <si>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</si>
  <si>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</si>
  <si>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</si>
  <si>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</si>
  <si>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</si>
  <si>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</si>
  <si>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</si>
  <si>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</si>
  <si>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</si>
  <si>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</si>
  <si>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</si>
  <si>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</si>
  <si>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</si>
  <si>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</si>
  <si>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</si>
  <si>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</si>
  <si>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</si>
  <si>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</si>
  <si>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</si>
  <si>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</si>
  <si>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</si>
  <si>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</si>
  <si>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</si>
  <si>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</si>
  <si>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</si>
  <si>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</si>
  <si>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</si>
  <si>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</si>
  <si>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</si>
  <si>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</si>
  <si>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</si>
  <si>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</si>
  <si>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</si>
  <si>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</si>
  <si>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</si>
  <si>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</si>
  <si>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</si>
  <si>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</si>
  <si>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</si>
  <si>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</si>
  <si>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</si>
  <si>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</si>
  <si>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</si>
  <si>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</si>
  <si>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</si>
  <si>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</si>
  <si>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</si>
  <si>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</si>
  <si>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</si>
  <si>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</si>
  <si>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</si>
  <si>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</si>
  <si>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</si>
  <si>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</si>
  <si>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</si>
  <si>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</si>
  <si>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</si>
  <si>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</si>
  <si>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</si>
  <si>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</si>
  <si>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</si>
  <si>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</si>
  <si>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</si>
  <si>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</si>
  <si>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</si>
  <si>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</si>
  <si>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</si>
  <si>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</si>
  <si>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</si>
  <si>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</si>
  <si>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</si>
  <si>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</si>
  <si>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</si>
  <si>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</si>
  <si>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</si>
  <si>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</si>
  <si>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</si>
  <si>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</si>
  <si>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</si>
  <si>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</si>
  <si>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</si>
  <si>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</si>
  <si>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</si>
  <si>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</si>
  <si>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</si>
  <si>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</si>
  <si>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</si>
  <si>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</si>
  <si>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</si>
  <si>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</si>
  <si>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</si>
  <si>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</si>
  <si>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</si>
  <si>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</si>
  <si>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</si>
  <si>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</si>
  <si>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</si>
  <si>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</si>
  <si>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</si>
  <si>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</si>
  <si>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</si>
  <si>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</si>
  <si>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</si>
  <si>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</si>
  <si>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</si>
  <si>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</si>
  <si>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</si>
  <si>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</si>
  <si>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</si>
  <si>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</si>
  <si>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</si>
  <si>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</si>
  <si>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</si>
  <si>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</si>
  <si>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</si>
  <si>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</si>
  <si>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</si>
  <si>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</si>
  <si>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</si>
  <si>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</si>
  <si>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</si>
  <si>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</si>
  <si>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</si>
  <si>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</si>
  <si>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</si>
  <si>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</si>
  <si>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</si>
  <si>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</si>
  <si>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</si>
  <si>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</si>
  <si>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</si>
  <si>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</si>
  <si>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</si>
  <si>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</si>
  <si>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</si>
  <si>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</si>
  <si>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</si>
  <si>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</si>
  <si>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</si>
  <si>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</si>
  <si>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</si>
  <si>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</si>
  <si>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</si>
  <si>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</si>
  <si>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</si>
  <si>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</si>
  <si>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</si>
  <si>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</si>
  <si>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</si>
  <si>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</si>
  <si>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</si>
  <si>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</si>
  <si>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</si>
  <si>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</si>
  <si>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</si>
  <si>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</si>
  <si>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</si>
  <si>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</si>
  <si>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</si>
  <si>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</si>
  <si>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</si>
  <si>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</si>
  <si>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</si>
  <si>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</si>
  <si>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</si>
  <si>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</si>
  <si>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</si>
  <si>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</si>
  <si>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</si>
  <si>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</si>
  <si>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</si>
  <si>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</si>
  <si>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</si>
  <si>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</si>
  <si>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</si>
  <si>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</si>
  <si>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</si>
  <si>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</si>
  <si>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</si>
  <si>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</si>
  <si>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</si>
  <si>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</si>
  <si>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</si>
  <si>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</si>
  <si>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</si>
  <si>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</si>
  <si>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</si>
  <si>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</si>
  <si>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</si>
  <si>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</si>
  <si>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</si>
  <si>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</si>
  <si>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</si>
  <si>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</si>
  <si>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</si>
  <si>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</si>
  <si>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</si>
  <si>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</si>
  <si>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</si>
  <si>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</si>
  <si>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</si>
  <si>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</si>
  <si>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</si>
  <si>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</si>
  <si>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</si>
  <si>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</si>
  <si>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</si>
  <si>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</si>
  <si>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</si>
  <si>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</si>
  <si>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</si>
  <si>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</si>
  <si>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</si>
  <si>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</si>
  <si>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</si>
  <si>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</si>
  <si>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</si>
  <si>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</si>
  <si>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</si>
  <si>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</si>
  <si>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</si>
  <si>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</si>
  <si>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</si>
  <si>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</si>
  <si>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</si>
  <si>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</si>
  <si>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</si>
  <si>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</si>
  <si>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</si>
  <si>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</si>
  <si>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</si>
  <si>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</si>
  <si>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</si>
  <si>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</si>
  <si>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</si>
  <si>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</si>
  <si>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</si>
  <si>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</si>
  <si>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</si>
  <si>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</si>
  <si>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</si>
  <si>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</si>
  <si>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</si>
  <si>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</si>
  <si>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</si>
  <si>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</si>
  <si>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</si>
  <si>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</si>
  <si>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</si>
  <si>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</si>
  <si>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</si>
  <si>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</si>
  <si>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</si>
  <si>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</si>
  <si>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</si>
  <si>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</si>
  <si>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</si>
  <si>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</si>
  <si>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</si>
  <si>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</si>
  <si>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</si>
  <si>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</si>
  <si>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</si>
  <si>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</si>
  <si>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</si>
  <si>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</si>
  <si>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</si>
  <si>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</si>
  <si>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</si>
  <si>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</si>
  <si>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</si>
  <si>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</si>
  <si>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</si>
  <si>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</si>
  <si>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</si>
  <si>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</si>
  <si>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</si>
  <si>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</si>
  <si>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</si>
  <si>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</si>
  <si>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</si>
  <si>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</si>
  <si>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</si>
  <si>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</si>
  <si>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</si>
  <si>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</si>
  <si>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</si>
  <si>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</si>
  <si>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</si>
  <si>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</si>
  <si>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</si>
  <si>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</si>
  <si>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</si>
  <si>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</si>
  <si>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</si>
  <si>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</si>
  <si>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</si>
  <si>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</si>
  <si>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</si>
  <si>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</si>
  <si>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</si>
  <si>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</si>
  <si>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</si>
  <si>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</si>
  <si>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</si>
  <si>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</si>
  <si>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</si>
  <si>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</si>
  <si>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</si>
  <si>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</si>
  <si>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</si>
  <si>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</si>
  <si>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</si>
  <si>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</si>
  <si>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</si>
  <si>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</si>
  <si>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</si>
  <si>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</si>
  <si>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</si>
  <si>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</si>
  <si>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</si>
  <si>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</si>
  <si>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</si>
  <si>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</si>
  <si>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</si>
  <si>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</si>
  <si>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</si>
  <si>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</si>
  <si>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</si>
  <si>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</si>
  <si>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</si>
  <si>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</si>
  <si>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</si>
  <si>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</si>
  <si>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</si>
  <si>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</si>
  <si>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</si>
  <si>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</si>
  <si>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</si>
  <si>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</si>
  <si>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</si>
  <si>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</si>
  <si>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</si>
  <si>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</si>
  <si>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</si>
  <si>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</si>
  <si>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</si>
  <si>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</si>
  <si>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</si>
  <si>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</si>
  <si>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</si>
  <si>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</si>
  <si>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</si>
  <si>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</si>
  <si>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</si>
  <si>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</si>
  <si>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</si>
  <si>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</si>
  <si>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</si>
  <si>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</si>
  <si>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</si>
  <si>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</si>
  <si>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</si>
  <si>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</si>
  <si>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</si>
  <si>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</si>
  <si>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</si>
  <si>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</si>
  <si>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</si>
  <si>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</si>
  <si>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</si>
  <si>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</si>
  <si>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</si>
  <si>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</si>
  <si>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</si>
  <si>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</si>
  <si>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</si>
  <si>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</si>
  <si>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</si>
  <si>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</si>
  <si>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</si>
  <si>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</si>
  <si>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</si>
  <si>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</si>
  <si>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</si>
  <si>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</si>
  <si>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</si>
  <si>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</si>
  <si>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</si>
  <si>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</si>
  <si>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</si>
  <si>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</si>
  <si>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</si>
  <si>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</si>
  <si>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</si>
  <si>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</si>
  <si>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</si>
  <si>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</si>
  <si>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</si>
  <si>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</si>
  <si>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</si>
  <si>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</si>
  <si>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</si>
  <si>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</si>
  <si>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</si>
  <si>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</si>
  <si>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</si>
  <si>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</si>
  <si>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</si>
  <si>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</si>
  <si>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</si>
  <si>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</si>
  <si>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</si>
  <si>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</si>
  <si>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</si>
  <si>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</si>
  <si>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</si>
  <si>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</si>
  <si>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</si>
  <si>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</si>
  <si>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</si>
  <si>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</si>
  <si>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</si>
  <si>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</si>
  <si>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</si>
  <si>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</si>
  <si>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</si>
  <si>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</si>
  <si>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</si>
  <si>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</si>
  <si>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</si>
  <si>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</si>
  <si>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</si>
  <si>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</si>
  <si>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</si>
  <si>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</si>
  <si>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</si>
  <si>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</si>
  <si>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</si>
  <si>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</si>
  <si>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</si>
  <si>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</si>
  <si>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</si>
  <si>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</si>
  <si>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</si>
  <si>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</si>
  <si>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</si>
  <si>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</si>
  <si>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</si>
  <si>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</si>
  <si>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</si>
  <si>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</si>
  <si>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</si>
  <si>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</si>
  <si>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</si>
  <si>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</si>
  <si>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</si>
  <si>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</si>
  <si>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</si>
  <si>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</si>
  <si>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</si>
  <si>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</si>
  <si>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</si>
  <si>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</si>
  <si>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</si>
  <si>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</si>
  <si>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</si>
  <si>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</si>
  <si>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</si>
  <si>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</si>
  <si>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</si>
  <si>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</si>
  <si>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</si>
  <si>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</si>
  <si>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</si>
  <si>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</si>
  <si>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</si>
  <si>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</si>
  <si>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</si>
  <si>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</si>
  <si>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</si>
  <si>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</si>
  <si>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</si>
  <si>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</si>
  <si>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</si>
  <si>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</si>
  <si>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</si>
  <si>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</si>
  <si>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</si>
  <si>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</si>
  <si>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</si>
  <si>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</si>
  <si>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</si>
  <si>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</si>
  <si>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</si>
  <si>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</si>
  <si>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</si>
  <si>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</si>
  <si>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</si>
  <si>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</si>
  <si>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</si>
  <si>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</si>
  <si>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</si>
  <si>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</si>
  <si>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</si>
  <si>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</si>
  <si>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</si>
  <si>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</si>
  <si>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</si>
  <si>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</si>
  <si>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</si>
  <si>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</si>
  <si>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</si>
  <si>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</si>
  <si>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</si>
  <si>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</si>
  <si>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</si>
  <si>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</si>
  <si>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</si>
  <si>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</si>
  <si>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</si>
  <si>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</si>
  <si>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</si>
  <si>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</si>
  <si>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</si>
  <si>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</si>
  <si>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</si>
  <si>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</si>
  <si>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</si>
  <si>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</si>
  <si>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</si>
  <si>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</si>
  <si>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</si>
  <si>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</si>
  <si>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</si>
  <si>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</si>
  <si>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</si>
  <si>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</si>
  <si>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</si>
  <si>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</si>
  <si>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</si>
  <si>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</si>
  <si>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</si>
  <si>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</si>
  <si>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</si>
  <si>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</si>
  <si>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</si>
  <si>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</si>
  <si>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</si>
  <si>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</si>
  <si>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</si>
  <si>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</si>
  <si>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</si>
  <si>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</si>
  <si>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</si>
  <si>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</si>
  <si>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</si>
  <si>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</si>
  <si>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</si>
  <si>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</si>
  <si>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</si>
  <si>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</si>
  <si>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</si>
  <si>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</si>
  <si>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</si>
  <si>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</si>
  <si>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</si>
  <si>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</si>
  <si>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</si>
  <si>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</si>
  <si>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</si>
  <si>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</si>
  <si>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</si>
  <si>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</si>
  <si>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</si>
  <si>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</si>
  <si>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</si>
  <si>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</si>
  <si>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</si>
  <si>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</si>
  <si>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</si>
  <si>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</si>
  <si>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</si>
  <si>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</si>
  <si>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</si>
  <si>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</si>
  <si>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</si>
  <si>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</si>
  <si>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</si>
  <si>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</si>
  <si>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</si>
  <si>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</si>
  <si>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</si>
  <si>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</si>
  <si>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</si>
  <si>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</si>
  <si>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</si>
  <si>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</si>
  <si>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</si>
  <si>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</si>
  <si>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</si>
  <si>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</si>
  <si>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</si>
  <si>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</si>
  <si>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</si>
  <si>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</si>
  <si>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</si>
  <si>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</si>
  <si>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</si>
  <si>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</si>
  <si>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</si>
  <si>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</si>
  <si>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</si>
  <si>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</si>
  <si>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</si>
  <si>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</si>
  <si>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</si>
  <si>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</si>
  <si>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</si>
  <si>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</si>
  <si>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</si>
  <si>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</si>
  <si>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</si>
  <si>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</si>
  <si>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</si>
  <si>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</si>
  <si>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</si>
  <si>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</si>
  <si>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</si>
  <si>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</si>
  <si>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</si>
  <si>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</si>
  <si>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</si>
  <si>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</si>
  <si>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</si>
  <si>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</si>
  <si>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</si>
  <si>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</si>
  <si>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</si>
  <si>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</si>
  <si>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</si>
  <si>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</si>
  <si>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</si>
  <si>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</si>
  <si>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</si>
  <si>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</si>
  <si>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</si>
  <si>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</si>
  <si>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</si>
  <si>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</si>
  <si>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</si>
  <si>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</si>
  <si>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</si>
  <si>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</si>
  <si>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</si>
  <si>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</si>
  <si>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</si>
  <si>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</si>
  <si>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</si>
  <si>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</si>
  <si>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</si>
  <si>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</si>
  <si>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</si>
  <si>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</si>
  <si>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</si>
  <si>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</si>
  <si>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</si>
  <si>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</si>
  <si>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</si>
  <si>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</si>
  <si>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</si>
  <si>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</si>
  <si>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</si>
  <si>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</si>
  <si>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</si>
  <si>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</si>
  <si>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</si>
  <si>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</si>
  <si>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</si>
  <si>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</si>
  <si>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</si>
  <si>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</si>
  <si>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</si>
  <si>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</si>
  <si>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</si>
  <si>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</si>
  <si>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</si>
  <si>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</si>
  <si>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</si>
  <si>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</si>
  <si>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</si>
  <si>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</si>
  <si>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</si>
  <si>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</si>
  <si>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</si>
  <si>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</si>
  <si>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</si>
  <si>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</si>
  <si>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</si>
  <si>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</si>
  <si>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</si>
  <si>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</si>
  <si>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</si>
  <si>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</si>
  <si>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</si>
  <si>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</si>
  <si>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</si>
  <si>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</si>
  <si>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</si>
  <si>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</si>
  <si>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</si>
  <si>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</si>
  <si>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</si>
  <si>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</si>
  <si>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</si>
  <si>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</si>
  <si>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</si>
  <si>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</si>
  <si>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</si>
  <si>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</si>
  <si>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</si>
  <si>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</si>
  <si>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</si>
  <si>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</si>
  <si>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</si>
  <si>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</si>
  <si>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</si>
  <si>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</si>
  <si>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</si>
  <si>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</si>
  <si>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</si>
  <si>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</si>
  <si>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</si>
  <si>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</si>
  <si>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</si>
  <si>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</si>
  <si>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</si>
  <si>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</si>
  <si>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</si>
  <si>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</si>
  <si>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</si>
  <si>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</si>
  <si>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</si>
  <si>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</si>
  <si>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</si>
  <si>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</si>
  <si>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</si>
  <si>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</si>
  <si>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</si>
  <si>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</si>
  <si>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</si>
  <si>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</si>
  <si>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</si>
  <si>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</si>
  <si>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</si>
  <si>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</si>
  <si>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</si>
  <si>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</si>
  <si>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</si>
  <si>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</si>
  <si>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</si>
  <si>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</si>
  <si>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</si>
  <si>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</si>
  <si>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</si>
  <si>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</si>
  <si>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</si>
  <si>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</si>
  <si>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</si>
  <si>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</si>
  <si>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</si>
  <si>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</si>
  <si>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</si>
  <si>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</si>
  <si>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</si>
  <si>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</si>
  <si>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</si>
  <si>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</si>
  <si>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</si>
  <si>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</si>
  <si>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</si>
  <si>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</si>
  <si>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</si>
  <si>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</si>
  <si>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</si>
  <si>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</si>
  <si>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</si>
  <si>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</si>
  <si>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</si>
  <si>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</si>
  <si>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</si>
  <si>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</si>
  <si>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</si>
  <si>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</si>
  <si>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</si>
  <si>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</si>
  <si>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</si>
  <si>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</si>
  <si>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</si>
  <si>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</si>
  <si>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</si>
  <si>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</si>
  <si>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</si>
  <si>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</si>
  <si>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</si>
  <si>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</si>
  <si>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</si>
  <si>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</si>
  <si>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</si>
  <si>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</si>
  <si>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</si>
  <si>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</si>
  <si>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</si>
  <si>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</si>
  <si>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</si>
  <si>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</si>
  <si>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</si>
  <si>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</si>
  <si>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</si>
  <si>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</si>
  <si>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</si>
  <si>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</si>
  <si>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</si>
  <si>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</si>
  <si>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</si>
  <si>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</si>
  <si>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</si>
  <si>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</si>
  <si>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</si>
  <si>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</si>
  <si>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</si>
  <si>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</si>
  <si>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</si>
  <si>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</si>
  <si>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</si>
  <si>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</si>
  <si>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</si>
  <si>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</si>
  <si>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</si>
  <si>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</si>
  <si>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</si>
  <si>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</si>
  <si>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</si>
  <si>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</si>
  <si>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</si>
  <si>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</si>
  <si>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</si>
  <si>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</si>
  <si>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</si>
  <si>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</si>
  <si>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</si>
  <si>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</si>
  <si>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</si>
  <si>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</si>
  <si>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</si>
  <si>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</si>
  <si>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</si>
  <si>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</si>
  <si>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</si>
  <si>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</si>
  <si>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</si>
  <si>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</si>
  <si>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</si>
  <si>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</si>
  <si>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</si>
  <si>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</si>
  <si>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</si>
  <si>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</si>
  <si>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</si>
  <si>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</si>
  <si>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</si>
  <si>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</si>
  <si>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</si>
  <si>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</si>
  <si>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</si>
  <si>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</si>
  <si>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</si>
  <si>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</si>
  <si>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</si>
  <si>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</si>
  <si>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</si>
  <si>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</si>
  <si>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</si>
  <si>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</si>
  <si>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</si>
  <si>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</si>
  <si>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</si>
  <si>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</si>
  <si>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</si>
  <si>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</si>
  <si>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</si>
  <si>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</si>
  <si>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</si>
  <si>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</si>
  <si>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</si>
  <si>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</si>
  <si>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</si>
  <si>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</si>
  <si>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</si>
  <si>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</si>
  <si>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</si>
  <si>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</si>
  <si>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</si>
  <si>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</si>
  <si>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</si>
  <si>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</si>
  <si>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</si>
  <si>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</si>
  <si>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</si>
  <si>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</si>
  <si>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</si>
  <si>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</si>
  <si>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</si>
  <si>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</si>
  <si>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</si>
  <si>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</si>
  <si>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</si>
  <si>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</si>
  <si>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</si>
  <si>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</si>
  <si>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</si>
  <si>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</si>
  <si>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</si>
  <si>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</si>
  <si>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</si>
  <si>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</si>
  <si>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</si>
  <si>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</si>
  <si>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</si>
  <si>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</si>
  <si>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</si>
  <si>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</si>
  <si>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</si>
  <si>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</si>
  <si>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</si>
  <si>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</si>
  <si>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</si>
  <si>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</si>
  <si>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</si>
  <si>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</si>
  <si>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</si>
  <si>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</si>
  <si>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</si>
  <si>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</si>
  <si>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</si>
  <si>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</si>
  <si>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</si>
  <si>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</si>
  <si>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</si>
  <si>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</si>
  <si>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</si>
  <si>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</si>
  <si>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</si>
  <si>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</si>
  <si>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</si>
  <si>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</si>
  <si>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</si>
  <si>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</si>
  <si>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</si>
  <si>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</si>
  <si>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</si>
  <si>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</si>
  <si>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</si>
  <si>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</si>
  <si>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</si>
  <si>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</si>
  <si>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</si>
  <si>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</si>
  <si>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</si>
  <si>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</si>
  <si>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</si>
  <si>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</si>
  <si>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</si>
  <si>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</si>
  <si>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</si>
  <si>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</si>
  <si>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</si>
  <si>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</si>
  <si>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</si>
  <si>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</si>
  <si>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</si>
  <si>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</si>
  <si>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</si>
  <si>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</si>
  <si>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</si>
  <si>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</si>
  <si>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</si>
  <si>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</si>
  <si>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</si>
  <si>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</si>
  <si>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</si>
  <si>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</si>
  <si>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</si>
  <si>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</si>
  <si>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</si>
  <si>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</si>
  <si>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</si>
  <si>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</si>
  <si>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</si>
  <si>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</si>
  <si>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</si>
  <si>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</si>
  <si>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</si>
  <si>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</si>
  <si>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</si>
  <si>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</si>
  <si>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</si>
  <si>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</si>
  <si>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</si>
  <si>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</si>
  <si>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</si>
  <si>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</si>
  <si>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</si>
  <si>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</si>
  <si>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</si>
  <si>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</si>
  <si>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</si>
  <si>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</si>
  <si>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</si>
  <si>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</si>
  <si>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</si>
  <si>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</si>
  <si>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</si>
  <si>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</si>
  <si>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</si>
  <si>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</si>
  <si>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</si>
  <si>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</si>
  <si>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</si>
  <si>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</si>
  <si>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</si>
  <si>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</si>
  <si>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</si>
  <si>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</si>
  <si>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</si>
  <si>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</si>
  <si>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</si>
  <si>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</si>
  <si>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</si>
  <si>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</si>
  <si>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</si>
  <si>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</si>
  <si>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</si>
  <si>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</si>
  <si>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</si>
  <si>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</si>
  <si>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</si>
  <si>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</si>
  <si>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</si>
  <si>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</si>
  <si>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</si>
  <si>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</si>
  <si>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</si>
  <si>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</si>
  <si>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</si>
  <si>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</si>
  <si>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</si>
  <si>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</si>
  <si>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</si>
  <si>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</si>
  <si>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</si>
  <si>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</si>
  <si>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</si>
  <si>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</si>
  <si>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</si>
  <si>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</si>
  <si>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</si>
  <si>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</si>
  <si>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</si>
  <si>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</si>
  <si>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</si>
  <si>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</si>
  <si>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</si>
  <si>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</si>
  <si>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</si>
  <si>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</si>
  <si>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</si>
  <si>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</si>
  <si>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</si>
  <si>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</si>
  <si>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</si>
  <si>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</si>
  <si>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</si>
  <si>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</si>
  <si>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</si>
  <si>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</si>
  <si>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</si>
  <si>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</si>
  <si>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</si>
  <si>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</si>
  <si>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</si>
  <si>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</si>
  <si>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</si>
  <si>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</si>
  <si>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</si>
  <si>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</si>
  <si>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</si>
  <si>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</si>
  <si>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</si>
  <si>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</si>
  <si>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</si>
  <si>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</si>
  <si>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</si>
  <si>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</si>
  <si>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</si>
  <si>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</si>
  <si>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</si>
  <si>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</si>
  <si>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</si>
  <si>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</si>
  <si>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</si>
  <si>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</si>
  <si>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</si>
  <si>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</si>
  <si>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</si>
  <si>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</si>
  <si>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</si>
  <si>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</si>
  <si>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</si>
  <si>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</si>
  <si>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</si>
  <si>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</si>
  <si>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</si>
  <si>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</si>
  <si>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</si>
  <si>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</si>
  <si>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</si>
  <si>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</si>
  <si>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</si>
  <si>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</si>
  <si>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</si>
  <si>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</si>
  <si>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</si>
  <si>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</si>
  <si>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</si>
  <si>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</si>
  <si>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</si>
  <si>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</si>
  <si>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</si>
  <si>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</si>
  <si>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</si>
  <si>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</si>
  <si>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</si>
  <si>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</si>
  <si>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</si>
  <si>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</si>
  <si>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</si>
  <si>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</si>
  <si>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</si>
  <si>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</si>
  <si>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</si>
  <si>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</si>
  <si>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</si>
  <si>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</si>
  <si>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</si>
  <si>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</si>
  <si>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</si>
  <si>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</si>
  <si>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</si>
  <si>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</si>
  <si>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</si>
  <si>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</si>
  <si>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</si>
  <si>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</si>
  <si>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</si>
  <si>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</si>
  <si>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</si>
  <si>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</si>
  <si>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</si>
  <si>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</si>
  <si>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</si>
  <si>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</si>
  <si>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</si>
  <si>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</si>
  <si>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</si>
  <si>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</si>
  <si>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</si>
  <si>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</si>
  <si>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</si>
  <si>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</si>
  <si>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</si>
  <si>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</si>
  <si>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</si>
  <si>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</si>
  <si>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</si>
  <si>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</si>
  <si>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</si>
  <si>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</si>
  <si>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</si>
  <si>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</si>
  <si>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</si>
  <si>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</si>
  <si>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</si>
  <si>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</si>
  <si>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</si>
  <si>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</si>
  <si>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</si>
  <si>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</si>
  <si>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</si>
  <si>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</si>
  <si>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</si>
  <si>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</si>
  <si>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</si>
  <si>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</si>
  <si>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</si>
  <si>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</si>
  <si>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</si>
  <si>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</si>
  <si>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</si>
  <si>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</si>
  <si>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</si>
  <si>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</si>
  <si>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</si>
  <si>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</si>
  <si>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</si>
  <si>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</si>
  <si>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</si>
  <si>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</si>
  <si>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</si>
  <si>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</si>
  <si>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</si>
  <si>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</si>
  <si>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</si>
  <si>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</si>
  <si>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</si>
  <si>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</si>
  <si>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</si>
  <si>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</si>
  <si>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</si>
  <si>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</si>
  <si>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</si>
  <si>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</si>
  <si>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</si>
  <si>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</si>
  <si>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</si>
  <si>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</si>
  <si>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</si>
  <si>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</si>
  <si>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</si>
  <si>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</si>
  <si>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</si>
  <si>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</si>
  <si>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</si>
  <si>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</si>
  <si>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</si>
  <si>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</si>
  <si>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</si>
  <si>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</si>
  <si>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</si>
  <si>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</si>
  <si>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</si>
  <si>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</si>
  <si>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</si>
  <si>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</si>
  <si>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</si>
  <si>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</si>
  <si>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</si>
  <si>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</si>
  <si>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</si>
  <si>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</si>
  <si>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</si>
  <si>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</si>
  <si>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</si>
  <si>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</si>
  <si>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</si>
  <si>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</si>
  <si>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</si>
  <si>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</si>
  <si>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</si>
  <si>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</si>
  <si>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</si>
  <si>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</si>
  <si>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</si>
  <si>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</si>
  <si>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</si>
  <si>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</si>
  <si>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</si>
  <si>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</si>
  <si>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</si>
  <si>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</si>
  <si>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</si>
  <si>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</si>
  <si>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</si>
  <si>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</si>
  <si>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</si>
  <si>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</si>
  <si>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</si>
  <si>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</si>
  <si>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</si>
  <si>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</si>
  <si>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</si>
  <si>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</si>
  <si>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</si>
  <si>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</si>
  <si>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</si>
  <si>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</si>
  <si>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</si>
  <si>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</si>
  <si>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</si>
  <si>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</si>
  <si>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</si>
  <si>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</si>
  <si>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</si>
  <si>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</si>
  <si>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</si>
  <si>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</si>
  <si>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</si>
  <si>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</si>
  <si>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</si>
  <si>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</si>
  <si>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</si>
  <si>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</si>
  <si>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</si>
  <si>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</si>
  <si>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</si>
  <si>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</si>
  <si>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</si>
  <si>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</si>
  <si>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</si>
  <si>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</si>
  <si>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</si>
  <si>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</si>
  <si>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</si>
  <si>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</si>
  <si>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</si>
  <si>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</si>
  <si>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</si>
  <si>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</si>
  <si>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</si>
  <si>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</si>
  <si>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</si>
  <si>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</si>
  <si>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</si>
  <si>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</si>
  <si>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</si>
  <si>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</si>
  <si>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</si>
  <si>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</si>
  <si>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</si>
  <si>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</si>
  <si>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</si>
  <si>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</si>
  <si>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</si>
  <si>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</si>
  <si>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</si>
  <si>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</si>
  <si>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</si>
  <si>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</si>
  <si>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</si>
  <si>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</si>
  <si>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</si>
  <si>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</si>
  <si>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</si>
  <si>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</si>
  <si>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</si>
  <si>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</si>
  <si>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</si>
  <si>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</si>
  <si>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</si>
  <si>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</si>
  <si>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</si>
  <si>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</si>
  <si>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</si>
  <si>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</si>
  <si>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</si>
  <si>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</si>
  <si>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</si>
  <si>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</si>
  <si>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</si>
  <si>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</si>
  <si>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</si>
  <si>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</si>
  <si>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</si>
  <si>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</si>
  <si>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</si>
  <si>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</si>
  <si>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</si>
  <si>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</si>
  <si>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</si>
  <si>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</si>
  <si>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</si>
  <si>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</si>
  <si>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</si>
  <si>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</si>
  <si>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</si>
  <si>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</si>
  <si>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</si>
  <si>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</si>
  <si>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</si>
  <si>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</si>
  <si>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</si>
  <si>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</si>
  <si>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</si>
  <si>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</si>
  <si>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</si>
  <si>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</si>
  <si>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</si>
  <si>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</si>
  <si>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</si>
  <si>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</si>
  <si>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</si>
  <si>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</si>
  <si>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</si>
  <si>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</si>
  <si>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</si>
  <si>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</si>
  <si>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</si>
  <si>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</si>
  <si>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</si>
  <si>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</si>
  <si>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</si>
  <si>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</si>
  <si>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</si>
  <si>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</si>
  <si>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</si>
  <si>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</si>
  <si>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</si>
  <si>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</si>
  <si>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</si>
  <si>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</si>
  <si>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</si>
  <si>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</si>
  <si>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</si>
  <si>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</si>
  <si>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</si>
  <si>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</si>
  <si>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</si>
  <si>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</si>
  <si>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</si>
  <si>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</si>
  <si>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</si>
  <si>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</si>
  <si>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</si>
  <si>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</si>
  <si>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</si>
  <si>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</si>
  <si>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</si>
  <si>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</si>
  <si>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</si>
  <si>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</si>
  <si>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</si>
  <si>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</si>
  <si>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</si>
  <si>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</si>
  <si>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</si>
  <si>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</si>
  <si>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</si>
  <si>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</si>
  <si>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</si>
  <si>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</si>
  <si>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</si>
  <si>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</si>
  <si>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</si>
  <si>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</si>
  <si>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</si>
  <si>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</si>
  <si>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</si>
  <si>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</si>
  <si>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</si>
  <si>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</si>
  <si>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</si>
  <si>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</si>
  <si>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</si>
  <si>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</si>
  <si>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</si>
  <si>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</si>
  <si>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</si>
  <si>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</si>
  <si>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</si>
  <si>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</si>
  <si>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</si>
  <si>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</si>
  <si>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</si>
  <si>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</si>
  <si>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</si>
  <si>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</si>
  <si>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</si>
  <si>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</si>
  <si>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</si>
  <si>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</si>
  <si>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</si>
  <si>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</si>
  <si>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</si>
  <si>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</si>
  <si>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</si>
  <si>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</si>
  <si>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</si>
  <si>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</si>
  <si>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</si>
  <si>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</si>
  <si>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</si>
  <si>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</si>
  <si>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</si>
  <si>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</si>
  <si>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</si>
  <si>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</si>
  <si>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</si>
  <si>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</si>
  <si>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</si>
  <si>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</si>
  <si>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</si>
  <si>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</si>
  <si>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</si>
  <si>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</si>
  <si>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</si>
  <si>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</si>
  <si>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</si>
  <si>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</si>
  <si>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</si>
  <si>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</si>
  <si>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</si>
  <si>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</si>
  <si>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</si>
  <si>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</si>
  <si>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</si>
  <si>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</si>
  <si>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</si>
  <si>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</si>
  <si>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</si>
  <si>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</si>
  <si>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</si>
  <si>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</si>
  <si>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</si>
  <si>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</si>
  <si>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</si>
  <si>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</si>
  <si>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</si>
  <si>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</si>
  <si>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</si>
  <si>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</si>
  <si>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</si>
  <si>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</si>
  <si>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</si>
  <si>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</si>
  <si>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</si>
  <si>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</si>
  <si>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</si>
  <si>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</si>
  <si>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</si>
  <si>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</si>
  <si>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</si>
  <si>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</si>
  <si>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</si>
  <si>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</si>
  <si>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</si>
  <si>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</si>
  <si>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</si>
  <si>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</si>
  <si>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</si>
  <si>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</si>
  <si>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</si>
  <si>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</si>
  <si>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</si>
  <si>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</si>
  <si>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</si>
  <si>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</si>
  <si>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</si>
  <si>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</si>
  <si>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</si>
  <si>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</si>
  <si>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</si>
  <si>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</si>
  <si>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</si>
  <si>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</si>
  <si>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</si>
  <si>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</si>
  <si>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</si>
  <si>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</si>
  <si>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</si>
  <si>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</si>
  <si>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</si>
  <si>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</si>
  <si>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</si>
  <si>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</si>
  <si>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</si>
  <si>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</si>
  <si>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</si>
  <si>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</si>
  <si>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</si>
  <si>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</si>
  <si>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</si>
  <si>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</si>
  <si>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</si>
  <si>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</si>
  <si>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</si>
  <si>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</si>
  <si>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</si>
  <si>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</si>
  <si>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</si>
  <si>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</si>
  <si>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</si>
  <si>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</si>
  <si>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</si>
  <si>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</si>
  <si>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</si>
  <si>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</si>
  <si>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</si>
  <si>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</si>
  <si>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</si>
  <si>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</si>
  <si>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</si>
  <si>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</si>
  <si>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</si>
  <si>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</si>
  <si>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</si>
  <si>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</si>
  <si>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</si>
  <si>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</si>
  <si>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</si>
  <si>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</si>
  <si>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</si>
  <si>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</si>
  <si>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</si>
  <si>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</si>
  <si>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</si>
  <si>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</si>
  <si>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</si>
  <si>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</si>
  <si>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</si>
  <si>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</si>
  <si>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</si>
  <si>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</si>
  <si>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</si>
  <si>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</si>
  <si>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</si>
  <si>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</si>
  <si>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</si>
  <si>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</si>
  <si>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</si>
  <si>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</si>
  <si>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</si>
  <si>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</si>
  <si>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</si>
  <si>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</si>
  <si>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</si>
  <si>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</si>
  <si>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</si>
  <si>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</si>
  <si>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</si>
  <si>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</si>
  <si>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</si>
  <si>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</si>
  <si>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</si>
  <si>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</si>
  <si>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</si>
  <si>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</si>
  <si>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</si>
  <si>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</si>
  <si>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</si>
  <si>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</si>
  <si>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</si>
  <si>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</si>
  <si>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</si>
  <si>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</si>
  <si>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</si>
  <si>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</si>
  <si>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</si>
  <si>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</si>
  <si>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</si>
  <si>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</si>
  <si>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</si>
  <si>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</si>
  <si>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</si>
  <si>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</si>
  <si>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</si>
  <si>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</si>
  <si>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</si>
  <si>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</si>
  <si>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</si>
  <si>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</si>
  <si>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</si>
  <si>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</si>
  <si>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</si>
  <si>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</si>
  <si>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</si>
  <si>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</si>
  <si>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</si>
  <si>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</si>
  <si>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</si>
  <si>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</si>
  <si>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</si>
  <si>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</si>
  <si>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</si>
  <si>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</si>
  <si>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</si>
  <si>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</si>
  <si>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</si>
  <si>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</si>
  <si>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</si>
  <si>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</si>
  <si>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</si>
  <si>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</si>
  <si>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</si>
  <si>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</si>
  <si>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</si>
  <si>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</si>
  <si>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</si>
  <si>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</si>
  <si>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</si>
  <si>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</si>
  <si>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</si>
  <si>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</si>
  <si>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</si>
  <si>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</si>
  <si>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</si>
  <si>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</si>
  <si>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</si>
  <si>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</si>
  <si>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</si>
  <si>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</si>
  <si>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</si>
  <si>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</si>
  <si>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</si>
  <si>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</si>
  <si>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</si>
  <si>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</si>
  <si>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</si>
  <si>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</si>
  <si>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</si>
  <si>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</si>
  <si>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</si>
  <si>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</si>
  <si>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</si>
  <si>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</si>
  <si>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</si>
  <si>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</si>
  <si>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</si>
  <si>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</si>
  <si>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</si>
  <si>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</si>
  <si>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</si>
  <si>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</si>
  <si>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</si>
  <si>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</si>
  <si>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</si>
  <si>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</si>
  <si>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</si>
  <si>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</si>
  <si>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</si>
  <si>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</si>
  <si>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</si>
  <si>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</si>
  <si>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</si>
  <si>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</si>
  <si>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</si>
  <si>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</si>
  <si>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</si>
  <si>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</si>
  <si>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</si>
  <si>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</si>
  <si>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</si>
  <si>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</si>
  <si>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</si>
  <si>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</si>
  <si>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</si>
  <si>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</si>
  <si>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</si>
  <si>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</si>
  <si>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</si>
  <si>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</si>
  <si>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</si>
  <si>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</si>
  <si>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</si>
  <si>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</si>
  <si>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</si>
  <si>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</si>
  <si>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</si>
  <si>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</si>
  <si>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</si>
  <si>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</si>
  <si>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</si>
  <si>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</si>
  <si>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</si>
  <si>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</si>
  <si>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</si>
  <si>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</si>
  <si>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</si>
  <si>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</si>
  <si>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</si>
  <si>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</si>
  <si>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</si>
  <si>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</si>
  <si>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</si>
  <si>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</si>
  <si>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</si>
  <si>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</si>
  <si>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</si>
  <si>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</si>
  <si>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</si>
  <si>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</si>
  <si>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</si>
  <si>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</si>
  <si>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</si>
  <si>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</si>
  <si>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</si>
  <si>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</si>
  <si>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</si>
  <si>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</si>
  <si>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</si>
  <si>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</si>
  <si>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</si>
  <si>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</si>
  <si>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</si>
  <si>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</si>
  <si>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</si>
  <si>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</si>
  <si>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</si>
  <si>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</si>
  <si>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</si>
  <si>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</si>
  <si>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</si>
  <si>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</si>
  <si>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</si>
  <si>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</si>
  <si>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</si>
  <si>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</si>
  <si>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</si>
  <si>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</si>
  <si>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</si>
  <si>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</si>
  <si>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</si>
  <si>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</si>
  <si>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</si>
  <si>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</si>
  <si>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</si>
  <si>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</si>
  <si>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</si>
  <si>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</si>
  <si>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</si>
  <si>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</si>
  <si>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</si>
  <si>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</si>
  <si>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</si>
  <si>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</si>
  <si>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</si>
  <si>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</si>
  <si>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</si>
  <si>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</si>
  <si>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</si>
  <si>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</si>
  <si>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</si>
  <si>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</si>
  <si>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</si>
  <si>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</si>
  <si>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</si>
  <si>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</si>
  <si>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</si>
  <si>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</si>
  <si>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</si>
  <si>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</si>
  <si>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</si>
  <si>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</si>
  <si>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</si>
  <si>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</si>
  <si>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</si>
  <si>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</si>
  <si>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</si>
  <si>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</si>
  <si>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</si>
  <si>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</si>
  <si>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</si>
  <si>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</si>
  <si>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</si>
  <si>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</si>
  <si>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</si>
  <si>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</si>
  <si>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</si>
  <si>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</si>
  <si>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</si>
  <si>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</si>
  <si>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</si>
  <si>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</si>
  <si>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</si>
  <si>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</si>
  <si>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</si>
  <si>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</si>
  <si>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</si>
  <si>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</si>
  <si>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</si>
  <si>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</si>
  <si>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</si>
  <si>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</si>
  <si>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</si>
  <si>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</si>
  <si>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</si>
  <si>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</si>
  <si>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</si>
  <si>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</si>
  <si>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</si>
  <si>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</si>
  <si>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</si>
  <si>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</si>
  <si>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</si>
  <si>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</si>
  <si>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</si>
  <si>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</si>
  <si>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</si>
  <si>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</si>
  <si>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</si>
  <si>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</si>
  <si>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</si>
  <si>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</si>
  <si>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</si>
  <si>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</si>
  <si>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</si>
  <si>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</si>
  <si>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</si>
  <si>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</si>
  <si>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</si>
  <si>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</si>
  <si>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</si>
  <si>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</si>
  <si>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</si>
  <si>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</si>
  <si>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</si>
  <si>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</si>
  <si>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</si>
  <si>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</si>
  <si>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</si>
  <si>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</si>
  <si>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</si>
  <si>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</si>
  <si>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</si>
  <si>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</si>
  <si>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</si>
  <si>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</si>
  <si>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</si>
  <si>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</si>
  <si>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</si>
  <si>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</si>
  <si>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</si>
  <si>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</si>
  <si>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</si>
  <si>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</si>
  <si>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</si>
  <si>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</si>
  <si>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</si>
  <si>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</si>
  <si>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</si>
  <si>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</si>
  <si>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</si>
  <si>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</si>
  <si>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</si>
  <si>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</si>
  <si>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</si>
  <si>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</si>
  <si>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</si>
  <si>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</si>
  <si>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</si>
  <si>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</si>
  <si>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</si>
  <si>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</si>
  <si>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</si>
  <si>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</si>
  <si>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</si>
  <si>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</si>
  <si>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</si>
  <si>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</si>
  <si>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</si>
  <si>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</si>
  <si>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</si>
  <si>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</si>
  <si>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</si>
  <si>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</si>
  <si>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</si>
  <si>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</si>
  <si>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</si>
  <si>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</si>
  <si>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</si>
  <si>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</si>
  <si>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</si>
  <si>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</si>
  <si>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</si>
  <si>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</si>
  <si>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</si>
  <si>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</si>
  <si>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</si>
  <si>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</si>
  <si>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</si>
  <si>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</si>
  <si>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</si>
  <si>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</si>
  <si>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</si>
  <si>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</si>
  <si>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</si>
  <si>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</si>
  <si>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</si>
  <si>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</si>
  <si>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</si>
  <si>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</si>
  <si>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</si>
  <si>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</si>
  <si>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</si>
  <si>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</si>
  <si>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</si>
  <si>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</si>
  <si>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</si>
  <si>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</si>
  <si>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</si>
  <si>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</si>
  <si>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</si>
  <si>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</si>
  <si>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</si>
  <si>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</si>
  <si>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</si>
  <si>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</si>
  <si>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</si>
  <si>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</si>
  <si>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</si>
  <si>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</si>
  <si>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</si>
  <si>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</si>
  <si>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</si>
  <si>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</si>
  <si>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</si>
  <si>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</si>
  <si>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</si>
  <si>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</si>
  <si>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</si>
  <si>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</si>
  <si>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</si>
  <si>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</si>
  <si>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</si>
  <si>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</si>
  <si>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</si>
  <si>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</si>
  <si>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</si>
  <si>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</si>
  <si>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</si>
  <si>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</si>
  <si>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</si>
  <si>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</si>
  <si>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</si>
  <si>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</si>
  <si>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</si>
  <si>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</si>
  <si>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</si>
  <si>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</si>
  <si>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</si>
  <si>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</si>
  <si>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</si>
  <si>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</si>
  <si>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</si>
  <si>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</si>
  <si>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</si>
  <si>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</si>
  <si>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</si>
  <si>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</si>
  <si>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</si>
  <si>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</si>
  <si>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</si>
  <si>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</si>
  <si>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</si>
  <si>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</si>
  <si>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</si>
  <si>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</si>
  <si>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</si>
  <si>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</si>
  <si>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</si>
  <si>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</si>
  <si>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</si>
  <si>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</si>
  <si>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</si>
  <si>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</si>
  <si>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</si>
  <si>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</si>
  <si>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</si>
  <si>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</si>
  <si>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</si>
  <si>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</si>
  <si>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</si>
  <si>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</si>
  <si>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</si>
  <si>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</si>
  <si>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</si>
  <si>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</si>
  <si>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</si>
  <si>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</si>
  <si>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</si>
  <si>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</si>
  <si>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</si>
  <si>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</si>
  <si>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</si>
  <si>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</si>
  <si>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</si>
  <si>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</si>
  <si>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</si>
  <si>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</si>
  <si>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</si>
  <si>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</si>
  <si>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</si>
  <si>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</si>
  <si>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</si>
  <si>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</si>
  <si>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</si>
  <si>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</si>
  <si>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</si>
  <si>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</si>
  <si>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</si>
  <si>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</si>
  <si>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</si>
  <si>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</si>
  <si>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</si>
  <si>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</si>
  <si>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</si>
  <si>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</si>
  <si>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</si>
  <si>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</si>
  <si>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</si>
  <si>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</si>
  <si>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</si>
  <si>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</si>
  <si>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</si>
  <si>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</si>
  <si>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</si>
  <si>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</si>
  <si>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</si>
  <si>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</si>
  <si>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</si>
  <si>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</si>
  <si>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</si>
  <si>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</si>
  <si>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</si>
  <si>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</si>
  <si>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</si>
  <si>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</si>
  <si>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</si>
  <si>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</si>
  <si>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</si>
  <si>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</si>
  <si>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</si>
  <si>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</si>
  <si>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</si>
  <si>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</si>
  <si>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</si>
  <si>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</si>
  <si>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</si>
  <si>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</si>
  <si>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</si>
  <si>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</si>
  <si>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</si>
  <si>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</si>
  <si>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</si>
  <si>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</si>
  <si>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</si>
  <si>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</si>
  <si>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</si>
  <si>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</si>
  <si>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</si>
  <si>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</si>
  <si>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</si>
  <si>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</si>
  <si>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</si>
  <si>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</si>
  <si>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</si>
  <si>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</si>
  <si>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</si>
  <si>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</si>
  <si>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</si>
  <si>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</si>
  <si>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</si>
  <si>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</si>
  <si>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</si>
  <si>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</si>
  <si>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</si>
  <si>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</si>
  <si>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</si>
  <si>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</si>
  <si>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</si>
  <si>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</si>
  <si>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</si>
  <si>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</si>
  <si>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</si>
  <si>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</si>
  <si>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</si>
  <si>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</si>
  <si>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</si>
  <si>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</si>
  <si>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</si>
  <si>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</si>
  <si>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</si>
  <si>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</si>
  <si>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</si>
  <si>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</si>
  <si>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</si>
  <si>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</si>
  <si>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</si>
  <si>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</si>
  <si>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</si>
  <si>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</si>
  <si>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</si>
  <si>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</si>
  <si>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</si>
  <si>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</si>
  <si>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</si>
  <si>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</si>
  <si>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</si>
  <si>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</si>
  <si>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</si>
  <si>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</si>
  <si>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</si>
  <si>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</si>
  <si>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</si>
  <si>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</si>
  <si>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</si>
  <si>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</si>
  <si>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</si>
  <si>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</si>
  <si>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</si>
  <si>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</si>
  <si>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</si>
  <si>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</si>
  <si>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</si>
  <si>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</si>
  <si>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</si>
  <si>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</si>
  <si>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</si>
  <si>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</si>
  <si>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</si>
  <si>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</si>
  <si>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</si>
  <si>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</si>
  <si>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</si>
  <si>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</si>
  <si>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</si>
  <si>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</si>
  <si>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</si>
  <si>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</si>
  <si>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</si>
  <si>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</si>
  <si>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</si>
  <si>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</si>
  <si>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</si>
  <si>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</si>
  <si>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</si>
  <si>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</si>
  <si>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</si>
  <si>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</si>
  <si>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</si>
  <si>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</si>
  <si>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</si>
  <si>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</si>
  <si>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</si>
  <si>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</si>
  <si>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</si>
  <si>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</si>
  <si>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</si>
  <si>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</si>
  <si>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</si>
  <si>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</si>
  <si>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</si>
  <si>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</si>
  <si>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</si>
  <si>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</si>
  <si>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</si>
  <si>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</si>
  <si>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</si>
  <si>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</si>
  <si>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</si>
  <si>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</si>
  <si>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</si>
  <si>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</si>
  <si>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</si>
  <si>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</si>
  <si>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</si>
  <si>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</si>
  <si>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</si>
  <si>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</si>
  <si>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</si>
  <si>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</si>
  <si>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</si>
  <si>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</si>
  <si>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</si>
  <si>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</si>
  <si>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</si>
  <si>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</si>
  <si>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</si>
  <si>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</si>
  <si>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</si>
  <si>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</si>
  <si>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</si>
  <si>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</si>
  <si>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</si>
  <si>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</si>
  <si>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</si>
  <si>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</si>
  <si>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</si>
  <si>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</si>
  <si>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</si>
  <si>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</si>
  <si>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</si>
  <si>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</si>
  <si>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</si>
  <si>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</si>
  <si>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</si>
  <si>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</si>
  <si>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</si>
  <si>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</si>
  <si>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</si>
  <si>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</si>
  <si>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</si>
  <si>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</si>
  <si>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</si>
  <si>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</si>
  <si>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</si>
  <si>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</si>
  <si>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</si>
  <si>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</si>
  <si>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</si>
  <si>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</si>
  <si>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</si>
  <si>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</si>
  <si>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</si>
  <si>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</si>
  <si>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</si>
  <si>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</si>
  <si>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</si>
  <si>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</si>
  <si>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</si>
  <si>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</si>
  <si>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</si>
  <si>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</si>
  <si>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</si>
  <si>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</si>
  <si>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</si>
  <si>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</si>
  <si>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</si>
  <si>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</si>
  <si>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</si>
  <si>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</si>
  <si>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</si>
  <si>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</si>
  <si>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</si>
  <si>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</si>
  <si>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</si>
  <si>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</si>
  <si>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</si>
  <si>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</si>
  <si>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</si>
  <si>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</si>
  <si>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</si>
  <si>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</si>
  <si>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</si>
  <si>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</si>
  <si>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</si>
  <si>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</si>
  <si>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</si>
  <si>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</si>
  <si>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</si>
  <si>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</si>
  <si>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</si>
  <si>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</si>
  <si>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</si>
  <si>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</si>
  <si>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</si>
  <si>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</si>
  <si>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</si>
  <si>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</si>
  <si>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</si>
  <si>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</si>
  <si>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</si>
  <si>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</si>
  <si>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</si>
  <si>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</si>
  <si>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</si>
  <si>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</si>
  <si>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</si>
  <si>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</si>
  <si>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</si>
  <si>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</si>
  <si>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</si>
  <si>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</si>
  <si>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</si>
  <si>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</si>
  <si>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</si>
  <si>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</si>
  <si>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</si>
  <si>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</si>
  <si>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</si>
  <si>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</si>
  <si>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</si>
  <si>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</si>
  <si>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</si>
  <si>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</si>
  <si>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</si>
  <si>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</si>
  <si>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</si>
  <si>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</si>
  <si>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</si>
  <si>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</si>
  <si>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</si>
  <si>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</si>
  <si>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</si>
  <si>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</si>
  <si>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</si>
  <si>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</si>
  <si>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</si>
  <si>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</si>
  <si>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</si>
  <si>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</si>
  <si>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</si>
  <si>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</si>
  <si>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</si>
  <si>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</si>
  <si>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</si>
  <si>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</si>
  <si>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</si>
  <si>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</si>
  <si>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</si>
  <si>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</si>
  <si>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</si>
  <si>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</si>
  <si>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</si>
  <si>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</si>
  <si>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</si>
  <si>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</si>
  <si>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</si>
  <si>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</si>
  <si>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</si>
  <si>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</si>
  <si>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</si>
  <si>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</si>
  <si>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</si>
  <si>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</si>
  <si>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</si>
  <si>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</si>
  <si>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</si>
  <si>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</si>
  <si>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</si>
  <si>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</si>
  <si>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</si>
  <si>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</si>
  <si>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</si>
  <si>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</si>
  <si>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</si>
  <si>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</si>
  <si>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</si>
  <si>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</si>
  <si>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</si>
  <si>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</si>
  <si>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</si>
  <si>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</si>
  <si>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</si>
  <si>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</si>
  <si>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</si>
  <si>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</si>
  <si>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</si>
  <si>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</si>
  <si>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</si>
  <si>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</si>
  <si>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</si>
  <si>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</si>
  <si>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</si>
  <si>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</si>
  <si>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</si>
  <si>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</si>
  <si>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</si>
  <si>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</si>
  <si>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</si>
  <si>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</si>
  <si>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</si>
  <si>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</si>
  <si>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</si>
  <si>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</si>
  <si>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</si>
  <si>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</si>
  <si>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</si>
  <si>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</si>
  <si>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</si>
  <si>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</si>
  <si>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</si>
  <si>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</si>
  <si>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</si>
  <si>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</si>
  <si>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</si>
  <si>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</si>
  <si>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</si>
  <si>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</si>
  <si>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</si>
  <si>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</si>
  <si>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</si>
  <si>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</si>
  <si>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</si>
  <si>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</si>
  <si>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</si>
  <si>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</si>
  <si>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</si>
  <si>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</si>
  <si>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</si>
  <si>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</si>
  <si>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</si>
  <si>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</si>
  <si>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</si>
  <si>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</si>
  <si>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</si>
  <si>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</si>
  <si>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</si>
  <si>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</si>
  <si>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</si>
  <si>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</si>
  <si>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</si>
  <si>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</si>
  <si>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</si>
  <si>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</si>
  <si>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</si>
  <si>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</si>
  <si>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</si>
  <si>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</si>
  <si>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</si>
  <si>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</si>
  <si>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</si>
  <si>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</si>
  <si>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</si>
  <si>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</si>
  <si>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</si>
  <si>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</si>
  <si>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</si>
  <si>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</si>
  <si>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</si>
  <si>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</si>
  <si>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</si>
  <si>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</si>
  <si>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</si>
  <si>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</si>
  <si>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</si>
  <si>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</si>
  <si>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</si>
  <si>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</si>
  <si>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</si>
  <si>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</si>
  <si>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</si>
  <si>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</si>
  <si>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</si>
  <si>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</si>
  <si>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</si>
  <si>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</si>
  <si>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</si>
  <si>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</si>
  <si>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</si>
  <si>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</si>
  <si>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</si>
  <si>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</si>
  <si>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</si>
  <si>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</si>
  <si>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</si>
  <si>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</si>
  <si>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</si>
  <si>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</si>
  <si>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</si>
  <si>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</si>
  <si>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</si>
  <si>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</si>
  <si>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</si>
  <si>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</si>
  <si>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</si>
  <si>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</si>
  <si>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</si>
  <si>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</si>
  <si>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</si>
  <si>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</si>
  <si>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</si>
  <si>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</si>
  <si>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</si>
  <si>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</si>
  <si>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</si>
  <si>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</si>
  <si>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</si>
  <si>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</si>
  <si>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</si>
  <si>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</si>
  <si>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</si>
  <si>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</si>
  <si>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</si>
  <si>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</si>
  <si>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</si>
  <si>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</si>
  <si>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</si>
  <si>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</si>
  <si>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</si>
  <si>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</si>
  <si>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</si>
  <si>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</si>
  <si>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</si>
  <si>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</si>
  <si>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</si>
  <si>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</si>
  <si>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</si>
  <si>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</si>
  <si>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</si>
  <si>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</si>
  <si>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</si>
  <si>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</si>
  <si>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</si>
  <si>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</si>
  <si>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</si>
  <si>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</si>
  <si>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</si>
  <si>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</si>
  <si>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</si>
  <si>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</si>
  <si>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</si>
  <si>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</si>
  <si>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</si>
  <si>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</si>
  <si>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</si>
  <si>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</si>
  <si>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</si>
  <si>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</si>
  <si>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</si>
  <si>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</si>
  <si>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</si>
  <si>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</si>
  <si>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</si>
  <si>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</si>
  <si>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</si>
  <si>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</si>
  <si>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</si>
  <si>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</si>
  <si>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</si>
  <si>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</si>
  <si>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</si>
  <si>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</si>
  <si>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</si>
  <si>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</si>
  <si>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</si>
  <si>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</si>
  <si>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</si>
  <si>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</si>
  <si>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</si>
  <si>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</si>
  <si>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</si>
  <si>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</si>
  <si>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</si>
  <si>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</si>
  <si>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</si>
  <si>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</si>
  <si>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</si>
  <si>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</si>
  <si>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</si>
  <si>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</si>
  <si>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</si>
  <si>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</si>
  <si>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</si>
  <si>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</si>
  <si>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</si>
  <si>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</si>
  <si>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</si>
  <si>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</si>
  <si>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</si>
  <si>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</si>
  <si>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</si>
  <si>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</si>
  <si>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</si>
  <si>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</si>
  <si>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</si>
  <si>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</si>
  <si>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</si>
  <si>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</si>
  <si>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</si>
  <si>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</si>
  <si>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</si>
  <si>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</si>
  <si>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</si>
  <si>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</si>
  <si>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</si>
  <si>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</si>
  <si>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</si>
  <si>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</si>
  <si>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</si>
  <si>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</si>
  <si>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</si>
  <si>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</si>
  <si>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</si>
  <si>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</si>
  <si>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</si>
  <si>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</si>
  <si>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</si>
  <si>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</si>
  <si>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</si>
  <si>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</si>
  <si>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</si>
  <si>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</si>
  <si>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</si>
  <si>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</si>
  <si>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</si>
  <si>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</si>
  <si>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</si>
  <si>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</si>
  <si>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</si>
  <si>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</si>
  <si>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</si>
  <si>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</si>
  <si>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</si>
  <si>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</si>
  <si>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</si>
  <si>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</si>
  <si>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</si>
  <si>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</si>
  <si>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</si>
  <si>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</si>
  <si>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</si>
  <si>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</si>
  <si>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</si>
  <si>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</si>
  <si>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</si>
  <si>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</si>
  <si>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</si>
  <si>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</si>
  <si>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</si>
  <si>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</si>
  <si>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</si>
  <si>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</si>
  <si>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</si>
  <si>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</si>
  <si>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</si>
  <si>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</si>
  <si>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</si>
  <si>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</si>
  <si>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</si>
  <si>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</si>
  <si>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</si>
  <si>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</si>
  <si>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</si>
  <si>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</si>
  <si>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</si>
  <si>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</si>
  <si>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</si>
  <si>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</si>
  <si>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</si>
  <si>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</si>
  <si>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</si>
  <si>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</si>
  <si>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</si>
  <si>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</si>
  <si>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</si>
  <si>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</si>
  <si>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</si>
  <si>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</si>
  <si>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</si>
  <si>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</si>
  <si>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</si>
  <si>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</si>
  <si>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</si>
  <si>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</si>
  <si>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</si>
  <si>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</si>
  <si>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</si>
  <si>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</si>
  <si>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</si>
  <si>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</si>
  <si>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</si>
  <si>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</si>
  <si>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</si>
  <si>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</si>
  <si>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</si>
  <si>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</si>
  <si>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</si>
  <si>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</si>
  <si>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</si>
  <si>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</si>
  <si>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</si>
  <si>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</si>
  <si>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</si>
  <si>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</si>
  <si>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</si>
  <si>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</si>
  <si>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</si>
  <si>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</si>
  <si>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</si>
  <si>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</si>
  <si>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</si>
  <si>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</si>
  <si>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</si>
  <si>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</si>
  <si>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</si>
  <si>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</si>
  <si>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</si>
  <si>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</si>
  <si>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</si>
  <si>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</si>
  <si>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</si>
  <si>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</si>
  <si>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</si>
  <si>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</si>
  <si>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</si>
  <si>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</si>
  <si>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</si>
  <si>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</si>
  <si>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</si>
  <si>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</si>
  <si>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</si>
  <si>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</si>
  <si>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</si>
  <si>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</si>
  <si>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</si>
  <si>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</si>
  <si>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</si>
  <si>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</si>
  <si>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</si>
  <si>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</si>
  <si>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</si>
  <si>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</si>
  <si>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</si>
  <si>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</si>
  <si>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</si>
  <si>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</si>
  <si>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</si>
  <si>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</si>
  <si>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</si>
  <si>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</si>
  <si>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</si>
  <si>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</si>
  <si>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</si>
  <si>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</si>
  <si>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</si>
  <si>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</si>
  <si>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</si>
  <si>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</si>
  <si>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</si>
  <si>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</si>
  <si>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</si>
  <si>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</si>
  <si>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</si>
  <si>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</si>
  <si>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</si>
  <si>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</si>
  <si>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</si>
  <si>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</si>
  <si>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</si>
  <si>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</si>
  <si>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</si>
  <si>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</si>
  <si>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</si>
  <si>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</si>
  <si>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</si>
  <si>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</si>
  <si>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</si>
  <si>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</si>
  <si>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</si>
  <si>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</si>
  <si>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</si>
  <si>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</si>
  <si>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</si>
  <si>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</si>
  <si>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</si>
  <si>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</si>
  <si>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</si>
  <si>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</si>
  <si>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</si>
  <si>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</si>
  <si>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</si>
  <si>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</si>
  <si>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</si>
  <si>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</si>
  <si>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</si>
  <si>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</si>
  <si>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</si>
  <si>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</si>
  <si>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</si>
  <si>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</si>
  <si>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</si>
  <si>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</si>
  <si>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</si>
  <si>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</si>
  <si>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</si>
  <si>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</si>
  <si>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</si>
  <si>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</si>
  <si>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</si>
  <si>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</si>
  <si>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</si>
  <si>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</si>
  <si>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</si>
  <si>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</si>
  <si>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</si>
  <si>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</si>
  <si>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</si>
  <si>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</si>
  <si>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</si>
  <si>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</si>
  <si>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</si>
  <si>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</si>
  <si>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</si>
  <si>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</si>
  <si>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</si>
  <si>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</si>
  <si>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</si>
  <si>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</si>
  <si>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</si>
  <si>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</si>
  <si>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</si>
  <si>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</si>
  <si>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</si>
  <si>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</si>
  <si>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</si>
  <si>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</si>
  <si>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</si>
  <si>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</si>
  <si>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</si>
  <si>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</si>
  <si>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</si>
  <si>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</si>
  <si>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</si>
  <si>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</si>
  <si>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</si>
  <si>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</si>
  <si>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</si>
  <si>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</si>
  <si>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</si>
  <si>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</si>
  <si>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</si>
  <si>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</si>
  <si>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</si>
  <si>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</si>
  <si>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</si>
  <si>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</si>
  <si>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</si>
  <si>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</si>
  <si>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</si>
  <si>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</si>
  <si>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</si>
  <si>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</si>
  <si>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</si>
  <si>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</si>
  <si>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</si>
  <si>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</si>
  <si>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</si>
  <si>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</si>
  <si>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</si>
  <si>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</si>
  <si>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</si>
  <si>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</si>
  <si>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</si>
  <si>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</si>
  <si>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</si>
  <si>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</si>
  <si>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</si>
  <si>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</si>
  <si>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</si>
  <si>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</si>
  <si>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</si>
  <si>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</si>
  <si>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</si>
  <si>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</si>
  <si>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</si>
  <si>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</si>
  <si>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</si>
  <si>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</si>
  <si>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</si>
  <si>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</si>
  <si>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</si>
  <si>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</si>
  <si>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</si>
  <si>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</si>
  <si>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</si>
  <si>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</si>
  <si>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</si>
  <si>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</si>
  <si>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</si>
  <si>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</si>
  <si>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</si>
  <si>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</si>
  <si>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</si>
  <si>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</si>
  <si>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</si>
  <si>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</si>
  <si>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</si>
  <si>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</si>
  <si>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</si>
  <si>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</si>
  <si>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</si>
  <si>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</si>
  <si>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</si>
  <si>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</si>
  <si>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</si>
  <si>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</si>
  <si>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</si>
  <si>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</si>
  <si>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</si>
  <si>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</si>
  <si>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</si>
  <si>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</si>
  <si>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</si>
  <si>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</si>
  <si>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</si>
  <si>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</si>
  <si>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</si>
  <si>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</si>
  <si>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</si>
  <si>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</si>
  <si>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</si>
  <si>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</si>
  <si>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</si>
  <si>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</si>
  <si>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</si>
  <si>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</si>
  <si>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</si>
  <si>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</si>
  <si>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</si>
  <si>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</si>
  <si>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</si>
  <si>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</si>
  <si>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</si>
  <si>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</si>
  <si>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</si>
  <si>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</si>
  <si>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</si>
  <si>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</si>
  <si>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</si>
  <si>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</si>
  <si>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</si>
  <si>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</si>
  <si>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</si>
  <si>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</si>
  <si>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</si>
  <si>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</si>
  <si>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</si>
  <si>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</si>
  <si>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</si>
  <si>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</si>
  <si>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</si>
  <si>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</si>
  <si>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</si>
  <si>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</si>
  <si>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</si>
  <si>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</si>
  <si>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</si>
  <si>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</si>
  <si>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</si>
  <si>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</si>
  <si>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</si>
  <si>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</si>
  <si>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</si>
  <si>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</si>
  <si>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</si>
  <si>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</si>
  <si>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</si>
  <si>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</si>
  <si>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</si>
  <si>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</si>
  <si>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</si>
  <si>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</si>
  <si>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</si>
  <si>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</si>
  <si>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</si>
  <si>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</si>
  <si>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</si>
  <si>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</si>
  <si>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</si>
  <si>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</si>
  <si>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</si>
  <si>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</si>
  <si>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</si>
  <si>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</si>
  <si>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</si>
  <si>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</si>
  <si>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</si>
  <si>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</si>
  <si>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</si>
  <si>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</si>
  <si>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</si>
  <si>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</si>
  <si>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</si>
  <si>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</si>
  <si>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</si>
  <si>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</si>
  <si>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</si>
  <si>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</si>
  <si>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</si>
  <si>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</si>
  <si>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</si>
  <si>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</si>
  <si>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</si>
  <si>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</si>
  <si>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</si>
  <si>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</si>
  <si>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</si>
  <si>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</si>
  <si>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</si>
  <si>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</si>
  <si>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</si>
  <si>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</si>
  <si>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</si>
  <si>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</si>
  <si>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</si>
  <si>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</si>
  <si>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</si>
  <si>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</si>
  <si>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</si>
  <si>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</si>
  <si>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</si>
  <si>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</si>
  <si>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</si>
  <si>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</si>
  <si>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</si>
  <si>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</si>
  <si>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</si>
  <si>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</si>
  <si>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</si>
  <si>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</si>
  <si>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</si>
  <si>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</si>
  <si>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</si>
  <si>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</si>
  <si>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</si>
  <si>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</si>
  <si>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</si>
  <si>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</si>
  <si>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</si>
  <si>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</si>
  <si>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</si>
  <si>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</si>
  <si>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</si>
  <si>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</si>
  <si>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</si>
  <si>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</si>
  <si>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</si>
  <si>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</si>
  <si>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</si>
  <si>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</si>
  <si>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</si>
  <si>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</si>
  <si>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</si>
  <si>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</si>
  <si>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</si>
  <si>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</si>
  <si>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</si>
  <si>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</si>
  <si>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</si>
  <si>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</si>
  <si>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</si>
  <si>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</si>
  <si>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</si>
  <si>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</si>
  <si>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</si>
  <si>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</si>
  <si>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</si>
  <si>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</si>
  <si>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</si>
  <si>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</si>
  <si>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</si>
  <si>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</si>
  <si>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</si>
  <si>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</si>
  <si>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</si>
  <si>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</si>
  <si>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</si>
  <si>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</si>
  <si>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</si>
  <si>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</si>
  <si>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</si>
  <si>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</si>
  <si>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</si>
  <si>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</si>
  <si>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</si>
  <si>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</si>
  <si>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</si>
  <si>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</si>
  <si>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</si>
  <si>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</si>
  <si>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</si>
  <si>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</si>
  <si>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</si>
  <si>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</si>
  <si>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</si>
  <si>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</si>
  <si>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</si>
  <si>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</si>
  <si>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</si>
  <si>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</si>
  <si>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</si>
  <si>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</si>
  <si>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</si>
  <si>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</si>
  <si>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</si>
  <si>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</si>
  <si>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</si>
  <si>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</si>
  <si>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</si>
  <si>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</si>
  <si>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</si>
  <si>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</si>
  <si>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</si>
  <si>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</si>
  <si>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</si>
  <si>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</si>
  <si>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</si>
  <si>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</si>
  <si>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</si>
  <si>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</si>
  <si>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</si>
  <si>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</si>
  <si>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</si>
  <si>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</si>
  <si>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</si>
  <si>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</si>
  <si>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</si>
  <si>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</si>
  <si>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</si>
  <si>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</si>
  <si>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</si>
  <si>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</si>
  <si>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</si>
  <si>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</si>
  <si>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</si>
  <si>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</si>
  <si>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</si>
  <si>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</si>
  <si>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</si>
  <si>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</si>
  <si>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</si>
  <si>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</si>
  <si>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</si>
  <si>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</si>
  <si>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</si>
  <si>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</si>
  <si>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</si>
  <si>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</si>
  <si>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</si>
  <si>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</si>
  <si>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</si>
  <si>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</si>
  <si>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</si>
  <si>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</si>
  <si>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</si>
  <si>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</si>
  <si>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</si>
  <si>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</si>
  <si>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</si>
  <si>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</si>
  <si>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</si>
  <si>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</si>
  <si>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</si>
  <si>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</si>
  <si>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</si>
  <si>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</si>
  <si>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</si>
  <si>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</si>
  <si>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</si>
  <si>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</si>
  <si>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</si>
  <si>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</si>
  <si>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</si>
  <si>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</si>
  <si>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</si>
  <si>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</si>
  <si>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</si>
  <si>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</si>
  <si>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</si>
  <si>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</si>
  <si>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</si>
  <si>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</si>
  <si>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</si>
  <si>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</si>
  <si>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</si>
  <si>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</si>
  <si>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</si>
  <si>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</si>
  <si>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</si>
  <si>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</si>
  <si>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</si>
  <si>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</si>
  <si>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</si>
  <si>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</si>
  <si>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</si>
  <si>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</si>
  <si>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</si>
  <si>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</si>
  <si>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</si>
  <si>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</si>
  <si>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</si>
  <si>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</si>
  <si>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</si>
  <si>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</si>
  <si>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</si>
  <si>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</si>
  <si>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</si>
  <si>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</si>
  <si>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</si>
  <si>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</si>
  <si>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</si>
  <si>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</si>
  <si>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</si>
  <si>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</si>
  <si>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</si>
  <si>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</si>
  <si>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</si>
  <si>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</si>
  <si>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</si>
  <si>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</si>
  <si>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</si>
  <si>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</si>
  <si>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</si>
  <si>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</si>
  <si>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</si>
  <si>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</si>
  <si>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</si>
  <si>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</si>
  <si>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</si>
  <si>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</si>
  <si>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</si>
  <si>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</si>
  <si>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</si>
  <si>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</si>
  <si>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</si>
  <si>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</si>
  <si>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</si>
  <si>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</si>
  <si>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</si>
  <si>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</si>
  <si>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</si>
  <si>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</si>
  <si>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</si>
  <si>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</si>
  <si>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</si>
  <si>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</si>
  <si>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</si>
  <si>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</si>
  <si>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</si>
  <si>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</si>
  <si>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</si>
  <si>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</si>
  <si>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</si>
  <si>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</si>
  <si>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</si>
  <si>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</si>
  <si>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</si>
  <si>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</si>
  <si>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</si>
  <si>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</si>
  <si>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</si>
  <si>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</si>
  <si>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</si>
  <si>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</si>
  <si>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</si>
  <si>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</si>
  <si>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</si>
  <si>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</si>
  <si>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</si>
  <si>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</si>
  <si>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</si>
  <si>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</si>
  <si>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</si>
  <si>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</si>
  <si>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</si>
  <si>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</si>
  <si>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</si>
  <si>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</si>
  <si>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</si>
  <si>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</si>
  <si>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</si>
  <si>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</si>
  <si>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</si>
  <si>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</si>
  <si>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</si>
  <si>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</si>
  <si>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</si>
  <si>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</si>
  <si>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</si>
  <si>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</si>
  <si>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</si>
  <si>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</si>
  <si>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</si>
  <si>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</si>
  <si>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</si>
  <si>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</si>
  <si>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</si>
  <si>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</si>
  <si>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</si>
  <si>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</si>
  <si>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</si>
  <si>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</si>
  <si>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</si>
  <si>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</si>
  <si>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</si>
  <si>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</si>
  <si>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</si>
  <si>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</si>
  <si>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</si>
  <si>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</si>
  <si>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</si>
  <si>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</si>
  <si>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</si>
  <si>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</si>
  <si>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</si>
  <si>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</si>
  <si>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</si>
  <si>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</si>
  <si>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</si>
  <si>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</si>
  <si>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</si>
  <si>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</si>
  <si>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</si>
  <si>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</si>
  <si>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</si>
  <si>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</si>
  <si>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</si>
  <si>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</si>
  <si>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</si>
  <si>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</si>
  <si>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</si>
  <si>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</si>
  <si>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</si>
  <si>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</si>
  <si>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</si>
  <si>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</si>
  <si>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</si>
  <si>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</si>
  <si>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</si>
  <si>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</si>
  <si>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</si>
  <si>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</si>
  <si>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</si>
  <si>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</si>
  <si>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</si>
  <si>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</si>
  <si>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</si>
  <si>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</si>
  <si>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</si>
  <si>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</si>
  <si>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</si>
  <si>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</si>
  <si>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</si>
  <si>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</si>
  <si>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</si>
  <si>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</si>
  <si>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</si>
  <si>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</si>
  <si>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</si>
  <si>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</si>
  <si>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</si>
  <si>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</si>
  <si>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</si>
  <si>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</si>
  <si>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</si>
  <si>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</si>
  <si>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</si>
  <si>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</si>
  <si>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</si>
  <si>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</si>
  <si>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</si>
  <si>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</si>
  <si>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</si>
  <si>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</si>
  <si>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</si>
  <si>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</si>
  <si>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</si>
  <si>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</si>
  <si>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</si>
  <si>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</si>
  <si>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</si>
  <si>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</si>
  <si>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</si>
  <si>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</si>
  <si>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</si>
  <si>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</si>
  <si>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</si>
  <si>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</si>
  <si>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</si>
  <si>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</si>
  <si>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</si>
  <si>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</si>
  <si>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</si>
  <si>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</si>
  <si>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</si>
  <si>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</si>
  <si>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</si>
  <si>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</si>
  <si>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</si>
  <si>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</si>
  <si>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</si>
  <si>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</si>
  <si>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</si>
  <si>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</si>
  <si>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</si>
  <si>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</si>
  <si>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</si>
  <si>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</si>
  <si>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</si>
  <si>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</si>
  <si>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</si>
  <si>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</si>
  <si>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</si>
  <si>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</si>
  <si>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</si>
  <si>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</si>
  <si>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</si>
  <si>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</si>
  <si>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</si>
  <si>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</si>
  <si>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</si>
  <si>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</si>
  <si>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</si>
  <si>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</si>
  <si>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</si>
  <si>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</si>
  <si>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</si>
  <si>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</si>
  <si>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</si>
  <si>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</si>
  <si>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</si>
  <si>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</si>
  <si>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</si>
  <si>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</si>
  <si>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</si>
  <si>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</si>
  <si>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</si>
  <si>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</si>
  <si>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</si>
  <si>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</si>
  <si>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</si>
  <si>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</si>
  <si>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</si>
  <si>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</si>
  <si>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</si>
  <si>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</si>
  <si>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</si>
  <si>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</si>
  <si>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</si>
  <si>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</si>
  <si>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</si>
  <si>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</si>
  <si>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</si>
  <si>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</si>
  <si>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</si>
  <si>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</si>
  <si>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</si>
  <si>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</si>
  <si>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</si>
  <si>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</si>
  <si>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</si>
  <si>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</si>
  <si>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</si>
  <si>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</si>
  <si>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</si>
  <si>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</si>
  <si>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</si>
  <si>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</si>
  <si>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</si>
  <si>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</si>
  <si>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</si>
  <si>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</si>
  <si>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</si>
  <si>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</si>
  <si>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</si>
  <si>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</si>
  <si>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</si>
  <si>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</si>
  <si>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</si>
  <si>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</si>
  <si>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</si>
  <si>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</si>
  <si>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</si>
  <si>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</si>
  <si>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</si>
  <si>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</si>
  <si>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</si>
  <si>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</si>
  <si>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</si>
  <si>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</si>
  <si>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</si>
  <si>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</si>
  <si>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</si>
  <si>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</si>
  <si>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</si>
  <si>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</si>
  <si>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</si>
  <si>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</si>
  <si>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</si>
  <si>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</si>
  <si>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</si>
  <si>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</si>
  <si>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</si>
  <si>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</si>
  <si>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</si>
  <si>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</si>
  <si>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</si>
  <si>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</si>
  <si>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</si>
  <si>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</si>
  <si>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</si>
  <si>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</si>
  <si>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</si>
  <si>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</si>
  <si>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</si>
  <si>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</si>
  <si>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</si>
  <si>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</si>
  <si>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</si>
  <si>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</si>
  <si>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</si>
  <si>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</si>
  <si>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</si>
  <si>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</si>
  <si>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</si>
  <si>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</si>
  <si>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</si>
  <si>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</si>
  <si>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</si>
  <si>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</si>
  <si>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</si>
  <si>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</si>
  <si>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</si>
  <si>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</si>
  <si>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</si>
  <si>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</si>
  <si>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</si>
  <si>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</si>
  <si>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</si>
  <si>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</si>
  <si>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</si>
  <si>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</si>
  <si>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</si>
  <si>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</si>
  <si>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</si>
  <si>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</si>
  <si>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</si>
  <si>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</si>
  <si>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</si>
  <si>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</si>
  <si>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</si>
  <si>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</si>
  <si>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</si>
  <si>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</si>
  <si>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</si>
  <si>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</si>
  <si>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</si>
  <si>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</si>
  <si>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</si>
  <si>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</si>
  <si>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</si>
  <si>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</si>
  <si>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</si>
  <si>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</si>
  <si>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</si>
  <si>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</si>
  <si>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</si>
  <si>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</si>
  <si>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</si>
  <si>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</si>
  <si>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</si>
  <si>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</si>
  <si>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</si>
  <si>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</si>
  <si>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</si>
  <si>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</si>
  <si>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</si>
  <si>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</si>
  <si>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</si>
  <si>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</si>
  <si>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</si>
  <si>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</si>
  <si>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</si>
  <si>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</si>
  <si>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</si>
  <si>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</si>
  <si>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</si>
  <si>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</si>
  <si>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</si>
  <si>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</si>
  <si>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</si>
  <si>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</si>
  <si>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</si>
  <si>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</si>
  <si>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</si>
  <si>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</si>
  <si>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</si>
  <si>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</si>
  <si>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</si>
  <si>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</si>
  <si>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</si>
  <si>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</si>
  <si>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</si>
  <si>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</si>
  <si>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</si>
  <si>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</si>
  <si>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</si>
  <si>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</si>
  <si>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</si>
  <si>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</si>
  <si>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</si>
  <si>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</si>
  <si>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</si>
  <si>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</si>
  <si>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</si>
  <si>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</si>
  <si>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</si>
  <si>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</si>
  <si>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</si>
  <si>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</si>
  <si>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</si>
  <si>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</si>
  <si>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</si>
  <si>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</si>
  <si>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</si>
  <si>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</si>
  <si>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</si>
  <si>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</si>
  <si>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</si>
  <si>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</si>
  <si>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</si>
  <si>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</si>
  <si>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</si>
  <si>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</si>
  <si>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</si>
  <si>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</si>
  <si>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</si>
  <si>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</si>
  <si>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</si>
  <si>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</si>
  <si>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</si>
  <si>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</si>
  <si>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</si>
  <si>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</si>
  <si>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</si>
  <si>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</si>
  <si>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</si>
  <si>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</si>
  <si>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</si>
  <si>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</si>
  <si>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</si>
  <si>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</si>
  <si>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</si>
  <si>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</si>
  <si>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</si>
  <si>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</si>
  <si>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</si>
  <si>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</si>
  <si>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</si>
  <si>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</si>
  <si>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</si>
  <si>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</si>
  <si>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</si>
  <si>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</si>
  <si>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</si>
  <si>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</si>
  <si>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</si>
  <si>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</si>
  <si>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</si>
  <si>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</si>
  <si>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</si>
  <si>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</si>
  <si>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</si>
  <si>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</si>
  <si>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</si>
  <si>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</si>
  <si>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</si>
  <si>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</si>
  <si>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</si>
  <si>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</si>
  <si>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</si>
  <si>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</si>
  <si>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</si>
  <si>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</si>
  <si>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</si>
  <si>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</si>
  <si>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</si>
  <si>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</si>
  <si>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</si>
  <si>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</si>
  <si>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</si>
  <si>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</si>
  <si>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</si>
  <si>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</si>
  <si>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</si>
  <si>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</si>
  <si>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</si>
  <si>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</si>
  <si>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</si>
  <si>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</si>
  <si>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</si>
  <si>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</si>
  <si>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</si>
  <si>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</si>
  <si>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</si>
  <si>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</si>
  <si>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</si>
  <si>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</si>
  <si>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</si>
  <si>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</si>
  <si>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</si>
  <si>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</si>
  <si>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</si>
  <si>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</si>
  <si>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</si>
  <si>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</si>
  <si>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</si>
  <si>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</si>
  <si>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</si>
  <si>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</si>
  <si>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</si>
  <si>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</si>
  <si>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</si>
  <si>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</si>
  <si>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</si>
  <si>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</si>
  <si>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</si>
  <si>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</si>
  <si>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</si>
  <si>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</si>
  <si>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</si>
  <si>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</si>
  <si>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</si>
  <si>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</si>
  <si>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</si>
  <si>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</si>
  <si>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</si>
  <si>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</si>
  <si>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</si>
  <si>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</si>
  <si>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</si>
  <si>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</si>
  <si>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</si>
  <si>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</si>
  <si>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</si>
  <si>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</si>
  <si>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</si>
  <si>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</si>
  <si>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</si>
  <si>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</si>
  <si>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</si>
  <si>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</si>
  <si>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</si>
  <si>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</si>
  <si>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</si>
  <si>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</si>
  <si>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</si>
  <si>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</si>
  <si>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</si>
  <si>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</si>
  <si>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</si>
  <si>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</si>
  <si>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</si>
  <si>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</si>
  <si>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</si>
  <si>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</si>
  <si>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</si>
  <si>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</si>
  <si>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</si>
  <si>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</si>
  <si>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</si>
  <si>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</si>
  <si>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</si>
  <si>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</si>
  <si>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</si>
  <si>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</si>
  <si>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</si>
  <si>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</si>
  <si>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</si>
  <si>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</si>
  <si>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</si>
  <si>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</si>
  <si>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</si>
  <si>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</si>
  <si>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</si>
  <si>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</si>
  <si>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</si>
  <si>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</si>
  <si>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</si>
  <si>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</si>
  <si>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</si>
  <si>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</si>
  <si>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</si>
  <si>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</si>
  <si>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</si>
  <si>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</si>
  <si>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</si>
  <si>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</si>
  <si>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</si>
  <si>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</si>
  <si>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</si>
  <si>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</si>
  <si>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</si>
  <si>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</si>
  <si>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</si>
  <si>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</si>
  <si>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</si>
  <si>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</si>
  <si>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</si>
  <si>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</si>
  <si>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</si>
  <si>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</si>
  <si>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</si>
  <si>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</si>
  <si>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</si>
  <si>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</si>
  <si>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</si>
  <si>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</si>
  <si>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</si>
  <si>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</si>
  <si>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</si>
  <si>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</si>
  <si>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</si>
  <si>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</si>
  <si>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</si>
  <si>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</si>
  <si>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</si>
  <si>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</si>
  <si>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</si>
  <si>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</si>
  <si>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</si>
  <si>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</si>
  <si>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</si>
  <si>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</si>
  <si>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</si>
  <si>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</si>
  <si>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</si>
  <si>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</si>
  <si>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</si>
  <si>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</si>
  <si>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</si>
  <si>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</si>
  <si>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</si>
  <si>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</si>
  <si>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</si>
  <si>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</si>
  <si>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</si>
  <si>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</si>
  <si>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</si>
  <si>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</si>
  <si>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</si>
  <si>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</si>
  <si>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</si>
  <si>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</si>
  <si>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</si>
  <si>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</si>
  <si>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</si>
  <si>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</si>
  <si>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</si>
  <si>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</si>
  <si>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</si>
  <si>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</si>
  <si>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</si>
  <si>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</si>
  <si>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</si>
  <si>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</si>
  <si>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</si>
  <si>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</si>
  <si>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</si>
  <si>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</si>
  <si>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</si>
  <si>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</si>
  <si>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</si>
  <si>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</si>
  <si>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</si>
  <si>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</si>
  <si>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</si>
  <si>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</si>
  <si>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</si>
  <si>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</si>
  <si>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</si>
  <si>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</si>
  <si>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</si>
  <si>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</si>
  <si>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</si>
  <si>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</si>
  <si>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</si>
  <si>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</si>
  <si>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</si>
  <si>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</si>
  <si>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</si>
  <si>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</si>
  <si>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</si>
  <si>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</si>
  <si>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</si>
  <si>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</si>
  <si>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</si>
  <si>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</si>
  <si>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</si>
  <si>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</si>
  <si>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</si>
  <si>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</si>
  <si>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</si>
  <si>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</si>
  <si>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</si>
  <si>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</si>
  <si>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</si>
  <si>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</si>
  <si>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</si>
  <si>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</si>
  <si>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</si>
  <si>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</si>
  <si>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</si>
  <si>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</si>
  <si>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</si>
  <si>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</si>
  <si>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</si>
  <si>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</si>
  <si>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</si>
  <si>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</si>
  <si>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</si>
  <si>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</si>
  <si>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</si>
  <si>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</si>
  <si>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</si>
  <si>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</si>
  <si>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</si>
  <si>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</si>
  <si>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</si>
  <si>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</si>
  <si>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</si>
  <si>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</si>
  <si>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</si>
  <si>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</si>
  <si>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</si>
  <si>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</si>
  <si>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</si>
  <si>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</si>
  <si>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</si>
  <si>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</si>
  <si>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</si>
  <si>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</si>
  <si>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</si>
  <si>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</si>
  <si>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</si>
  <si>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</si>
  <si>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</si>
  <si>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</si>
  <si>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</si>
  <si>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</si>
  <si>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</si>
  <si>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</si>
  <si>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</si>
  <si>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</si>
  <si>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</si>
  <si>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</si>
  <si>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</si>
  <si>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</si>
  <si>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</si>
  <si>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</si>
  <si>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</si>
  <si>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</si>
  <si>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</si>
  <si>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</si>
  <si>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</si>
  <si>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</si>
  <si>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</si>
  <si>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</si>
  <si>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</si>
  <si>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</si>
  <si>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</si>
  <si>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</si>
  <si>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</si>
  <si>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</si>
  <si>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</si>
  <si>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</si>
  <si>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</si>
  <si>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</si>
  <si>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</si>
  <si>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</si>
  <si>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</si>
  <si>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</si>
  <si>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</si>
  <si>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</si>
  <si>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</si>
  <si>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</si>
  <si>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</si>
  <si>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</si>
  <si>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</si>
  <si>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</si>
  <si>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</si>
  <si>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</si>
  <si>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</si>
  <si>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</si>
  <si>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</si>
  <si>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</si>
  <si>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</si>
  <si>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</si>
  <si>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</si>
  <si>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</si>
  <si>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</si>
  <si>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</si>
  <si>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</si>
  <si>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</si>
  <si>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</si>
  <si>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</si>
  <si>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</si>
  <si>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</si>
  <si>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</si>
  <si>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</si>
  <si>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</si>
  <si>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</si>
  <si>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</si>
  <si>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</si>
  <si>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</si>
  <si>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</si>
  <si>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</si>
  <si>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</si>
  <si>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</si>
  <si>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</si>
  <si>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</si>
  <si>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</si>
  <si>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</si>
  <si>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</si>
  <si>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</si>
  <si>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</si>
  <si>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</si>
  <si>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</si>
  <si>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</si>
  <si>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</si>
  <si>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</si>
  <si>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</si>
  <si>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</si>
  <si>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</si>
  <si>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</si>
  <si>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</si>
  <si>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</si>
  <si>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</si>
  <si>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</si>
  <si>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</si>
  <si>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</si>
  <si>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</si>
  <si>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</si>
  <si>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</si>
  <si>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</si>
  <si>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</si>
  <si>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</si>
  <si>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</si>
  <si>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</si>
  <si>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</si>
  <si>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</si>
  <si>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</si>
  <si>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</si>
  <si>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</si>
  <si>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</si>
  <si>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</si>
  <si>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</si>
  <si>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</si>
  <si>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</si>
  <si>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</si>
  <si>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</si>
  <si>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</si>
  <si>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</si>
  <si>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</si>
  <si>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</si>
  <si>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</si>
  <si>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</si>
  <si>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</si>
  <si>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</si>
  <si>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</si>
  <si>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</si>
  <si>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</si>
  <si>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</si>
  <si>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</si>
  <si>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</si>
  <si>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</si>
  <si>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</si>
  <si>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</si>
  <si>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</si>
  <si>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</si>
  <si>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</si>
  <si>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</si>
  <si>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</si>
  <si>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</si>
  <si>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</si>
  <si>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</si>
  <si>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</si>
  <si>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</si>
  <si>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</si>
  <si>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</si>
  <si>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</si>
  <si>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</si>
  <si>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</si>
  <si>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</si>
  <si>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</si>
  <si>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</si>
  <si>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</si>
  <si>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</si>
  <si>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</si>
  <si>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</si>
  <si>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</si>
  <si>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</si>
  <si>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</si>
  <si>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</si>
  <si>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</si>
  <si>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</si>
  <si>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</si>
  <si>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</si>
  <si>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</si>
  <si>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</si>
  <si>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</si>
  <si>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</si>
  <si>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</si>
  <si>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</si>
  <si>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</si>
  <si>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</si>
  <si>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</si>
  <si>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</si>
  <si>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</si>
  <si>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</si>
  <si>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</si>
  <si>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</si>
  <si>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</si>
  <si>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</si>
  <si>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</si>
  <si>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</si>
  <si>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</si>
  <si>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</si>
  <si>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</si>
  <si>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</si>
  <si>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</si>
  <si>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</si>
  <si>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</si>
  <si>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</si>
  <si>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</si>
  <si>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</si>
  <si>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</si>
  <si>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</si>
  <si>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</si>
  <si>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</si>
  <si>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</si>
  <si>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</si>
  <si>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</si>
  <si>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</si>
  <si>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</si>
  <si>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</si>
  <si>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</si>
  <si>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</si>
  <si>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</si>
  <si>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</si>
  <si>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</si>
  <si>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</si>
  <si>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</si>
  <si>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</si>
  <si>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</si>
  <si>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</si>
  <si>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</si>
  <si>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</si>
  <si>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</si>
  <si>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</si>
  <si>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</si>
  <si>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</si>
  <si>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</si>
  <si>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</si>
  <si>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</si>
  <si>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</si>
  <si>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</si>
  <si>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</si>
  <si>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</si>
  <si>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</si>
  <si>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</si>
  <si>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</si>
  <si>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</si>
  <si>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</si>
  <si>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</si>
  <si>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</si>
  <si>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</si>
  <si>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</si>
  <si>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</si>
  <si>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</si>
  <si>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</si>
  <si>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</si>
  <si>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</si>
  <si>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</si>
  <si>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</si>
  <si>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</si>
  <si>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</si>
  <si>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</si>
  <si>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</si>
  <si>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</si>
  <si>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</si>
  <si>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</si>
  <si>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</si>
  <si>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</si>
  <si>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</si>
  <si>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</si>
  <si>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</si>
  <si>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</si>
  <si>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</si>
  <si>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</si>
  <si>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</si>
  <si>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</si>
  <si>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</si>
  <si>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</si>
  <si>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</si>
  <si>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</si>
  <si>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</si>
  <si>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</si>
  <si>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</si>
  <si>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</si>
  <si>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</si>
  <si>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</si>
  <si>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</si>
  <si>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</si>
  <si>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</si>
  <si>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</si>
  <si>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</si>
  <si>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</si>
  <si>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</si>
  <si>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</si>
  <si>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</si>
  <si>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</si>
  <si>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</si>
  <si>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</si>
  <si>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</si>
  <si>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</si>
  <si>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</si>
  <si>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</si>
  <si>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</si>
  <si>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</si>
  <si>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</si>
  <si>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</si>
  <si>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</si>
  <si>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</si>
  <si>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</si>
  <si>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</si>
  <si>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</si>
  <si>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</si>
  <si>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</si>
  <si>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</si>
  <si>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</si>
  <si>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</si>
  <si>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</si>
  <si>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</si>
  <si>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</si>
  <si>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</si>
  <si>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</si>
  <si>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</si>
  <si>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</si>
  <si>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</si>
  <si>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</si>
  <si>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</si>
  <si>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</si>
  <si>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</si>
  <si>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</si>
  <si>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</si>
  <si>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</si>
  <si>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</si>
  <si>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</si>
  <si>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</si>
  <si>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</si>
  <si>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</si>
  <si>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</si>
  <si>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</si>
  <si>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</si>
  <si>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</si>
  <si>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</si>
  <si>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</si>
  <si>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</si>
  <si>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</si>
  <si>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</si>
  <si>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</si>
  <si>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</si>
  <si>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</si>
  <si>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</si>
  <si>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</si>
  <si>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</si>
  <si>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</si>
  <si>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</si>
  <si>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</si>
  <si>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</si>
  <si>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</si>
  <si>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</si>
  <si>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</si>
  <si>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</si>
  <si>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</si>
  <si>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</si>
  <si>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</si>
  <si>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</si>
  <si>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</si>
  <si>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</si>
  <si>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</si>
  <si>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</si>
  <si>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</si>
  <si>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</si>
  <si>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</si>
  <si>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</si>
  <si>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</si>
  <si>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</si>
  <si>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</si>
  <si>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</si>
  <si>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</si>
  <si>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</si>
  <si>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</si>
  <si>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</si>
  <si>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</si>
  <si>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</si>
  <si>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</si>
  <si>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</si>
  <si>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</si>
  <si>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</si>
  <si>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</si>
  <si>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</si>
  <si>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</si>
  <si>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</si>
  <si>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</si>
  <si>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</si>
  <si>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</si>
  <si>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</si>
  <si>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</si>
  <si>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</si>
  <si>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</si>
  <si>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</si>
  <si>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</si>
  <si>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</si>
  <si>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</si>
  <si>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</si>
  <si>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</si>
  <si>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</si>
  <si>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</si>
  <si>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</si>
  <si>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</si>
  <si>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</si>
  <si>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</si>
  <si>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</si>
  <si>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</si>
  <si>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</si>
  <si>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</si>
  <si>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</si>
  <si>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</si>
  <si>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</si>
  <si>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</si>
  <si>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</si>
  <si>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</si>
  <si>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</si>
  <si>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</si>
  <si>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</si>
  <si>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</si>
  <si>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</si>
  <si>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</si>
  <si>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</si>
  <si>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</si>
  <si>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</si>
  <si>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</si>
  <si>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</si>
  <si>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</si>
  <si>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</si>
  <si>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</si>
  <si>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</si>
  <si>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</si>
  <si>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</si>
  <si>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</si>
  <si>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</si>
  <si>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</si>
  <si>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</si>
  <si>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</si>
  <si>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</si>
  <si>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</si>
  <si>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</si>
  <si>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</si>
  <si>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</si>
  <si>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</si>
  <si>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</si>
  <si>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</si>
  <si>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</si>
  <si>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</si>
  <si>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</si>
  <si>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</si>
  <si>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</si>
  <si>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</si>
  <si>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</si>
  <si>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</si>
  <si>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</si>
  <si>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</si>
  <si>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</si>
  <si>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</si>
  <si>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</si>
  <si>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</si>
  <si>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</si>
  <si>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</si>
  <si>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</si>
  <si>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</si>
  <si>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</si>
  <si>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</si>
  <si>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</si>
  <si>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</si>
  <si>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</si>
  <si>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</si>
  <si>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</si>
  <si>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</si>
  <si>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</si>
  <si>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</si>
  <si>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</si>
  <si>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</si>
  <si>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</si>
  <si>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</si>
  <si>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</si>
  <si>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</si>
  <si>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</si>
  <si>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</si>
  <si>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</si>
  <si>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</si>
  <si>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</si>
  <si>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</si>
  <si>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</si>
  <si>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</si>
  <si>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</si>
  <si>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</si>
  <si>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</si>
  <si>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</si>
  <si>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</si>
  <si>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</si>
  <si>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</si>
  <si>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</si>
  <si>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</si>
  <si>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</si>
  <si>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</si>
  <si>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</si>
  <si>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</si>
  <si>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</si>
  <si>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</si>
  <si>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</si>
  <si>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</si>
  <si>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</si>
  <si>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</si>
  <si>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</si>
  <si>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</si>
  <si>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</si>
  <si>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</si>
  <si>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</si>
  <si>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</si>
  <si>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</si>
  <si>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</si>
  <si>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</si>
  <si>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</si>
  <si>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</si>
  <si>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</si>
  <si>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</si>
  <si>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</si>
  <si>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</si>
  <si>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</si>
  <si>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</si>
  <si>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</si>
  <si>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</si>
  <si>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</si>
  <si>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</si>
  <si>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</si>
  <si>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</si>
  <si>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</si>
  <si>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</si>
  <si>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</si>
  <si>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</si>
  <si>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</si>
  <si>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</si>
  <si>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</si>
  <si>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</si>
  <si>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</si>
  <si>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</si>
  <si>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</si>
  <si>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</si>
  <si>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</si>
  <si>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</si>
  <si>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</si>
  <si>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</si>
  <si>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</si>
  <si>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</si>
  <si>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</si>
  <si>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</si>
  <si>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</si>
  <si>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</si>
  <si>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</si>
  <si>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</si>
  <si>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</si>
  <si>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</si>
  <si>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</si>
  <si>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</si>
  <si>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</si>
  <si>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</si>
  <si>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</si>
  <si>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</si>
  <si>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</si>
  <si>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</si>
  <si>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</si>
  <si>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</si>
  <si>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</si>
  <si>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</si>
  <si>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</si>
  <si>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</si>
  <si>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</si>
  <si>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</si>
  <si>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</si>
  <si>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</si>
  <si>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</si>
  <si>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</si>
  <si>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</si>
  <si>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</si>
  <si>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</si>
  <si>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</si>
  <si>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</si>
  <si>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</si>
  <si>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</si>
  <si>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</si>
  <si>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</si>
  <si>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</si>
  <si>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</si>
  <si>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</si>
  <si>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</si>
  <si>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</si>
  <si>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</si>
  <si>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</si>
  <si>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</si>
  <si>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</si>
  <si>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</si>
  <si>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</si>
  <si>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</si>
  <si>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</si>
  <si>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</si>
  <si>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</si>
  <si>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</si>
  <si>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</si>
  <si>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</si>
  <si>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</si>
  <si>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</si>
  <si>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</si>
  <si>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</si>
  <si>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</si>
  <si>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</si>
  <si>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</si>
  <si>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</si>
  <si>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</si>
  <si>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</si>
  <si>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</si>
  <si>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</si>
  <si>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</si>
  <si>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</si>
  <si>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</si>
  <si>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</si>
  <si>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</si>
  <si>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</si>
  <si>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</si>
  <si>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</si>
  <si>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</si>
  <si>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</si>
  <si>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</si>
  <si>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</si>
  <si>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</si>
  <si>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</si>
  <si>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</si>
  <si>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</si>
  <si>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</si>
  <si>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</si>
  <si>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</si>
  <si>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</si>
  <si>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</si>
  <si>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</si>
  <si>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</si>
  <si>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</si>
  <si>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</si>
  <si>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</si>
  <si>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</si>
  <si>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</si>
  <si>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</si>
  <si>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</si>
  <si>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</si>
  <si>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</si>
  <si>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</si>
  <si>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</si>
  <si>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</si>
  <si>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</si>
  <si>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</si>
  <si>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</si>
  <si>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</si>
  <si>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</si>
  <si>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</si>
  <si>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</si>
  <si>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</si>
  <si>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</si>
  <si>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</si>
  <si>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</si>
  <si>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</si>
  <si>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</si>
  <si>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</si>
  <si>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</si>
  <si>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</si>
  <si>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</si>
  <si>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</si>
  <si>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</si>
  <si>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</si>
  <si>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</si>
  <si>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</si>
  <si>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</si>
  <si>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</si>
  <si>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</si>
  <si>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</si>
  <si>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</si>
  <si>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</si>
  <si>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</si>
  <si>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</si>
  <si>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</si>
  <si>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</si>
  <si>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</si>
  <si>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</si>
  <si>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</si>
  <si>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</si>
  <si>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</si>
  <si>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</si>
  <si>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</si>
  <si>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</si>
  <si>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</si>
  <si>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</si>
  <si>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</si>
  <si>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</si>
  <si>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</si>
  <si>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</si>
  <si>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</si>
  <si>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</si>
  <si>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</si>
  <si>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</si>
  <si>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</si>
  <si>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</si>
  <si>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</si>
  <si>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</si>
  <si>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</si>
  <si>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</si>
  <si>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</si>
  <si>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</si>
  <si>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</si>
  <si>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</si>
  <si>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</si>
  <si>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</si>
  <si>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</si>
  <si>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</si>
  <si>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</si>
  <si>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</si>
  <si>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</si>
  <si>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</si>
  <si>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</si>
  <si>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</si>
  <si>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</si>
  <si>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</si>
  <si>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</si>
  <si>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</si>
  <si>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</si>
  <si>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</si>
  <si>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</si>
  <si>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</si>
  <si>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</si>
  <si>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</si>
  <si>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</si>
  <si>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</si>
  <si>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</si>
  <si>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</si>
  <si>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</si>
  <si>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</si>
  <si>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</si>
  <si>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</si>
  <si>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</si>
  <si>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</si>
  <si>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</si>
  <si>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</si>
  <si>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</si>
  <si>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</si>
  <si>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</si>
  <si>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</si>
  <si>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</si>
  <si>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</si>
  <si>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</si>
  <si>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</si>
  <si>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</si>
  <si>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</si>
  <si>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</si>
  <si>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</si>
  <si>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</si>
  <si>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</si>
  <si>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</si>
  <si>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</si>
  <si>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</si>
  <si>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</si>
  <si>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</si>
  <si>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</si>
  <si>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</si>
  <si>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</si>
  <si>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</si>
  <si>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</si>
  <si>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</si>
  <si>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</si>
  <si>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</si>
  <si>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</si>
  <si>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</si>
  <si>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</si>
  <si>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</si>
  <si>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</si>
  <si>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</si>
  <si>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</si>
  <si>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</si>
  <si>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</si>
  <si>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</si>
  <si>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</si>
  <si>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</si>
  <si>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</si>
  <si>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</si>
  <si>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</si>
  <si>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</si>
  <si>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</si>
  <si>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</si>
  <si>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</si>
  <si>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</si>
  <si>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</si>
  <si>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</si>
  <si>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</si>
  <si>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</si>
  <si>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</si>
  <si>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</si>
  <si>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</si>
  <si>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</si>
  <si>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</si>
  <si>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</si>
  <si>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</si>
  <si>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</si>
  <si>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</si>
  <si>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</si>
  <si>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</si>
  <si>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</si>
  <si>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</si>
  <si>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</si>
  <si>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</si>
  <si>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</si>
  <si>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</si>
  <si>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</si>
  <si>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</si>
  <si>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</si>
  <si>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</si>
  <si>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</si>
  <si>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</si>
  <si>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</si>
  <si>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</si>
  <si>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</si>
  <si>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</si>
  <si>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</si>
  <si>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</si>
  <si>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</si>
  <si>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</si>
  <si>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</si>
  <si>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</si>
  <si>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</si>
  <si>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</si>
  <si>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</si>
  <si>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</si>
  <si>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</si>
  <si>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</si>
  <si>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</si>
  <si>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</si>
  <si>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</si>
  <si>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</si>
  <si>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</si>
  <si>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</si>
  <si>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</si>
  <si>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</si>
  <si>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</si>
  <si>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</si>
  <si>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</si>
  <si>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</si>
  <si>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</si>
  <si>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</si>
  <si>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</si>
  <si>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</si>
  <si>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</si>
  <si>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</si>
  <si>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</si>
  <si>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</si>
  <si>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</si>
  <si>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</si>
  <si>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</si>
  <si>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</si>
  <si>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</si>
  <si>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</si>
  <si>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</si>
  <si>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</si>
  <si>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</si>
  <si>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</si>
  <si>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</si>
  <si>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</si>
  <si>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</si>
  <si>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</si>
  <si>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</si>
  <si>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</si>
  <si>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</si>
  <si>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</si>
  <si>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</si>
  <si>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</si>
  <si>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</si>
  <si>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</si>
  <si>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</si>
  <si>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</si>
  <si>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</si>
  <si>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</si>
  <si>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</si>
  <si>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</si>
  <si>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</si>
  <si>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</si>
  <si>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</si>
  <si>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</si>
  <si>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</si>
  <si>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</si>
  <si>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</si>
  <si>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</si>
  <si>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</si>
  <si>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</si>
  <si>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</si>
  <si>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</si>
  <si>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</si>
  <si>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</si>
  <si>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</si>
  <si>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</si>
  <si>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</si>
  <si>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</si>
  <si>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</si>
  <si>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</si>
  <si>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</si>
  <si>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</si>
  <si>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</si>
  <si>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</si>
  <si>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</si>
  <si>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</si>
  <si>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</si>
  <si>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</si>
  <si>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</si>
  <si>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</si>
  <si>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</si>
  <si>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</si>
  <si>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</si>
  <si>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</si>
  <si>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</si>
  <si>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</si>
  <si>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</si>
  <si>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</si>
  <si>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</si>
  <si>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</si>
  <si>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</si>
  <si>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</si>
  <si>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</si>
  <si>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</si>
  <si>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</si>
  <si>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</si>
  <si>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</si>
  <si>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</si>
  <si>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</si>
  <si>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</si>
  <si>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</si>
  <si>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</si>
  <si>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</si>
  <si>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</si>
  <si>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</si>
  <si>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</si>
  <si>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</si>
  <si>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</si>
  <si>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</si>
  <si>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</si>
  <si>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</si>
  <si>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</si>
  <si>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</si>
  <si>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</si>
  <si>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</si>
  <si>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</si>
  <si>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</si>
  <si>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</si>
  <si>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</si>
  <si>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</si>
  <si>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</si>
  <si>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</si>
  <si>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</si>
  <si>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</si>
  <si>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</si>
  <si>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</si>
  <si>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</si>
  <si>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</si>
  <si>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</si>
  <si>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</si>
  <si>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</si>
  <si>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</si>
  <si>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</si>
  <si>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</si>
  <si>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</si>
  <si>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</si>
  <si>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</si>
  <si>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</si>
  <si>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</si>
  <si>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</si>
  <si>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</si>
  <si>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</si>
  <si>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</si>
  <si>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</si>
  <si>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</si>
  <si>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</si>
  <si>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</si>
  <si>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</si>
  <si>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</si>
  <si>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</si>
  <si>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</si>
  <si>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</si>
  <si>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</si>
  <si>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</si>
  <si>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</si>
  <si>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</si>
  <si>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</si>
  <si>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</si>
  <si>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</si>
  <si>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</si>
  <si>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</si>
  <si>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</si>
  <si>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</si>
  <si>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</si>
  <si>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</si>
  <si>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</si>
  <si>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</si>
  <si>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</si>
  <si>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</si>
  <si>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</si>
  <si>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</si>
  <si>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</si>
  <si>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</si>
  <si>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</si>
  <si>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</si>
  <si>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</si>
  <si>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</si>
  <si>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</si>
  <si>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</si>
  <si>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</si>
  <si>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</si>
  <si>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</si>
  <si>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</si>
  <si>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</si>
  <si>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</si>
  <si>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</si>
  <si>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</si>
  <si>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</si>
  <si>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</si>
  <si>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</si>
  <si>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</si>
  <si>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</si>
  <si>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</si>
  <si>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</si>
  <si>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</si>
  <si>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</si>
  <si>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</si>
  <si>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</si>
  <si>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</si>
  <si>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</si>
  <si>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</si>
  <si>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</si>
  <si>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</si>
  <si>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</si>
  <si>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</si>
  <si>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</si>
  <si>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</si>
  <si>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</si>
  <si>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</si>
  <si>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</si>
  <si>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</si>
  <si>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</si>
  <si>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</si>
  <si>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</si>
  <si>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</si>
  <si>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</si>
  <si>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</si>
  <si>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</si>
  <si>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</si>
  <si>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</si>
  <si>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</si>
  <si>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</si>
  <si>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</si>
  <si>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</si>
  <si>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</si>
  <si>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</si>
  <si>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</si>
  <si>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</si>
  <si>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</si>
  <si>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</si>
  <si>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</si>
  <si>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</si>
  <si>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</si>
  <si>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</si>
  <si>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</si>
  <si>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</si>
  <si>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</si>
  <si>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</si>
  <si>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</si>
  <si>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</si>
  <si>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</si>
  <si>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</si>
  <si>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</si>
  <si>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</si>
  <si>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</si>
  <si>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</si>
  <si>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</si>
  <si>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</si>
  <si>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</si>
  <si>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</si>
  <si>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</si>
  <si>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</si>
  <si>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</si>
  <si>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</si>
  <si>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</si>
  <si>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</si>
  <si>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</si>
  <si>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</si>
  <si>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</si>
  <si>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</si>
  <si>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</si>
  <si>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</si>
  <si>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</si>
  <si>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</si>
  <si>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</si>
  <si>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</si>
  <si>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</si>
  <si>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</si>
  <si>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</si>
  <si>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</si>
  <si>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</si>
  <si>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</si>
  <si>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</si>
  <si>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</si>
  <si>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</si>
  <si>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</si>
  <si>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</si>
  <si>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</si>
  <si>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</si>
  <si>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</si>
  <si>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</si>
  <si>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</si>
  <si>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</si>
  <si>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</si>
  <si>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</si>
  <si>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</si>
  <si>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</si>
  <si>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</si>
  <si>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</si>
  <si>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</si>
  <si>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</si>
  <si>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</si>
  <si>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</si>
  <si>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</si>
  <si>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</si>
  <si>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</si>
  <si>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</si>
  <si>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</si>
  <si>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</si>
  <si>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</si>
  <si>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</si>
  <si>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</si>
  <si>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</si>
  <si>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</si>
  <si>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</si>
  <si>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</si>
  <si>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</si>
  <si>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</si>
  <si>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</si>
  <si>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</si>
  <si>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</si>
  <si>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</si>
  <si>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</si>
  <si>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</si>
  <si>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</si>
  <si>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</si>
  <si>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</si>
  <si>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</si>
  <si>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</si>
  <si>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</si>
  <si>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</si>
  <si>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</si>
  <si>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</si>
  <si>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</si>
  <si>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</si>
  <si>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</si>
  <si>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</si>
  <si>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</si>
  <si>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</si>
  <si>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</si>
  <si>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</si>
  <si>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</si>
  <si>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</si>
  <si>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</si>
  <si>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</si>
  <si>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</si>
  <si>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</si>
  <si>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</si>
  <si>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</si>
  <si>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</si>
  <si>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</si>
  <si>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</si>
  <si>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</si>
  <si>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</si>
  <si>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</si>
  <si>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</si>
  <si>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</si>
  <si>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</si>
  <si>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</si>
  <si>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</si>
  <si>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</si>
  <si>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</si>
  <si>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</si>
  <si>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</si>
  <si>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</si>
  <si>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</si>
  <si>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</si>
  <si>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</si>
  <si>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</si>
  <si>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</si>
  <si>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</si>
  <si>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</si>
  <si>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</si>
  <si>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</si>
  <si>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</si>
  <si>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</si>
  <si>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</si>
  <si>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</si>
  <si>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</si>
  <si>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</si>
  <si>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</si>
  <si>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</si>
  <si>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</si>
  <si>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</si>
  <si>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</si>
  <si>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</si>
  <si>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</si>
  <si>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</si>
  <si>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</si>
  <si>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</si>
  <si>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</si>
  <si>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</si>
  <si>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</si>
  <si>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</si>
  <si>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</si>
  <si>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</si>
  <si>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</si>
  <si>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</si>
  <si>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</si>
  <si>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</si>
  <si>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</si>
  <si>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</si>
  <si>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</si>
  <si>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</si>
  <si>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</si>
  <si>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</si>
  <si>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</si>
  <si>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</si>
  <si>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</si>
  <si>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</si>
  <si>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</si>
  <si>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</si>
  <si>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</si>
  <si>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</si>
  <si>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</si>
  <si>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</si>
  <si>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</si>
  <si>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</si>
  <si>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</si>
  <si>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</si>
  <si>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</si>
  <si>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</si>
  <si>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</si>
  <si>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</si>
  <si>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</si>
  <si>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</si>
  <si>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</si>
  <si>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</si>
  <si>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</si>
  <si>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</si>
  <si>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</si>
  <si>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</si>
  <si>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</si>
  <si>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</si>
  <si>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</si>
  <si>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</si>
  <si>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</si>
  <si>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</si>
  <si>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</si>
  <si>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</si>
  <si>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</si>
  <si>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</si>
  <si>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</si>
  <si>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</si>
  <si>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</si>
  <si>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</si>
  <si>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</si>
  <si>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</si>
  <si>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</si>
  <si>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</si>
  <si>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</si>
  <si>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</si>
  <si>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</si>
  <si>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</si>
  <si>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</si>
  <si>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</si>
  <si>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</si>
  <si>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</si>
  <si>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</si>
  <si>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</si>
  <si>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</si>
  <si>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</si>
  <si>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</si>
  <si>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</si>
  <si>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</si>
  <si>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</si>
  <si>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</si>
  <si>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</si>
  <si>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</si>
  <si>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</si>
  <si>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</si>
  <si>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</si>
  <si>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</si>
  <si>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</si>
  <si>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</si>
  <si>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</si>
  <si>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</si>
  <si>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</si>
  <si>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</si>
  <si>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</si>
  <si>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</si>
  <si>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</si>
  <si>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</si>
  <si>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</si>
  <si>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</si>
  <si>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</si>
  <si>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</si>
  <si>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</si>
  <si>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</si>
  <si>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</si>
  <si>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</si>
  <si>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</si>
  <si>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</si>
  <si>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</si>
  <si>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</si>
  <si>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</si>
  <si>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</si>
  <si>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</si>
  <si>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</si>
  <si>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</si>
  <si>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</si>
  <si>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</si>
  <si>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</si>
  <si>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</si>
  <si>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</si>
  <si>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</si>
  <si>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</si>
  <si>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</si>
  <si>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</si>
  <si>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</si>
  <si>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</si>
  <si>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</si>
  <si>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</si>
  <si>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</si>
  <si>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</si>
  <si>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</si>
  <si>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</si>
  <si>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</si>
  <si>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</si>
  <si>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</si>
  <si>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</si>
  <si>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</si>
  <si>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</si>
  <si>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</si>
  <si>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</si>
  <si>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</si>
  <si>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</si>
  <si>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</si>
  <si>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</si>
  <si>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</si>
  <si>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</si>
  <si>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</si>
  <si>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</si>
  <si>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</si>
  <si>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</si>
  <si>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</si>
  <si>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</si>
  <si>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</si>
  <si>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</si>
  <si>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</si>
  <si>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</si>
  <si>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</si>
  <si>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</si>
  <si>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</si>
  <si>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</si>
  <si>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</si>
  <si>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</si>
  <si>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</si>
  <si>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</si>
  <si>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</si>
  <si>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</si>
  <si>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</si>
  <si>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</si>
  <si>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</si>
  <si>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</si>
  <si>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</si>
  <si>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</si>
  <si>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</si>
  <si>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</si>
  <si>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</si>
  <si>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</si>
  <si>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</si>
  <si>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</si>
  <si>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</si>
  <si>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</si>
  <si>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</si>
  <si>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</si>
  <si>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</si>
  <si>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</si>
  <si>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</si>
  <si>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</si>
  <si>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</si>
  <si>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</si>
  <si>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</si>
  <si>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</si>
  <si>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</si>
  <si>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</si>
  <si>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</si>
  <si>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</si>
  <si>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</si>
  <si>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</si>
  <si>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</si>
  <si>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</si>
  <si>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</si>
  <si>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</si>
  <si>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</si>
  <si>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</si>
  <si>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</si>
  <si>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</si>
  <si>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</si>
  <si>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</si>
  <si>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</si>
  <si>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</si>
  <si>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</si>
  <si>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</si>
  <si>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</si>
  <si>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</si>
  <si>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</si>
  <si>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</si>
  <si>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</si>
  <si>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</si>
  <si>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</si>
  <si>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</si>
  <si>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</si>
  <si>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</si>
  <si>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</si>
  <si>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</si>
  <si>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</si>
  <si>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</si>
  <si>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</si>
  <si>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</si>
  <si>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</si>
  <si>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</si>
  <si>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</si>
  <si>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</si>
  <si>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</si>
  <si>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</si>
  <si>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</si>
  <si>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</si>
  <si>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</si>
  <si>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</si>
  <si>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</si>
  <si>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</si>
  <si>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</si>
  <si>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</si>
  <si>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</si>
  <si>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</si>
  <si>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</si>
  <si>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</si>
  <si>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</si>
  <si>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</si>
  <si>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</si>
  <si>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</si>
  <si>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</si>
  <si>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</si>
  <si>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</si>
  <si>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</si>
  <si>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</si>
  <si>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</si>
  <si>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</si>
  <si>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</si>
  <si>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</si>
  <si>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</si>
  <si>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</si>
  <si>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</si>
  <si>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</si>
  <si>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</si>
  <si>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</si>
  <si>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</si>
  <si>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</si>
  <si>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</si>
  <si>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</si>
  <si>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</si>
  <si>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</si>
  <si>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</si>
  <si>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</si>
  <si>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</si>
  <si>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</si>
  <si>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</si>
  <si>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</si>
  <si>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</si>
  <si>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</si>
  <si>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</si>
  <si>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</si>
  <si>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</si>
  <si>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</si>
  <si>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</si>
  <si>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</si>
  <si>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</si>
  <si>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</si>
  <si>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</si>
  <si>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</si>
  <si>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</si>
  <si>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</si>
  <si>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</si>
  <si>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</si>
  <si>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</si>
  <si>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</si>
  <si>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</si>
  <si>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</si>
  <si>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</si>
  <si>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</si>
  <si>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</si>
  <si>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</si>
  <si>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</si>
  <si>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</si>
  <si>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</si>
  <si>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</si>
  <si>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</si>
  <si>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</si>
  <si>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</si>
  <si>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</si>
  <si>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</si>
  <si>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</si>
  <si>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</si>
  <si>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</si>
  <si>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</si>
  <si>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</si>
  <si>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</si>
  <si>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</si>
  <si>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</si>
  <si>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</si>
  <si>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</si>
  <si>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</si>
  <si>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</si>
  <si>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</si>
  <si>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</si>
  <si>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</si>
  <si>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</si>
  <si>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</si>
  <si>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</si>
  <si>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</si>
  <si>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</si>
  <si>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</si>
  <si>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</si>
  <si>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</si>
  <si>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</si>
  <si>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</si>
  <si>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</si>
  <si>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</si>
  <si>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</si>
  <si>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</si>
  <si>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</si>
  <si>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</si>
  <si>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</si>
  <si>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</si>
  <si>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</si>
  <si>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</si>
  <si>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</si>
  <si>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</si>
  <si>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</si>
  <si>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</si>
  <si>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</si>
  <si>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</si>
  <si>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</si>
  <si>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</si>
  <si>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</si>
  <si>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</si>
  <si>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</si>
  <si>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</si>
  <si>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</si>
  <si>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</si>
  <si>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</si>
  <si>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</si>
  <si>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</si>
  <si>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</si>
  <si>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</si>
  <si>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</si>
  <si>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</si>
  <si>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</si>
  <si>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</si>
  <si>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</si>
  <si>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</si>
  <si>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</si>
  <si>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</si>
  <si>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</si>
  <si>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</si>
  <si>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</si>
  <si>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</si>
  <si>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</si>
  <si>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</si>
  <si>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</si>
  <si>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</si>
  <si>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</si>
  <si>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</si>
  <si>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</si>
  <si>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</si>
  <si>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</si>
  <si>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</si>
  <si>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</si>
  <si>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</si>
  <si>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</si>
  <si>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</si>
  <si>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</si>
  <si>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</si>
  <si>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</si>
  <si>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</si>
  <si>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</si>
  <si>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</si>
  <si>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</si>
  <si>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</si>
  <si>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</si>
  <si>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</si>
  <si>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</si>
  <si>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</si>
  <si>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</si>
  <si>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</si>
  <si>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</si>
  <si>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</si>
  <si>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</si>
  <si>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</si>
  <si>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</si>
  <si>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</si>
  <si>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</si>
  <si>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</si>
  <si>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</si>
  <si>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</si>
  <si>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</si>
  <si>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</si>
  <si>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</si>
  <si>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</si>
  <si>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</si>
  <si>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</si>
  <si>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</si>
  <si>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</si>
  <si>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</si>
  <si>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</si>
  <si>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</si>
  <si>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</si>
  <si>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</si>
  <si>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</si>
  <si>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</si>
  <si>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</si>
  <si>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</si>
  <si>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</si>
  <si>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</si>
  <si>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</si>
  <si>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</si>
  <si>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</si>
  <si>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</si>
  <si>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</si>
  <si>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</si>
  <si>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</si>
  <si>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</si>
  <si>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</si>
  <si>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</si>
  <si>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</si>
  <si>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</si>
  <si>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</si>
  <si>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</si>
  <si>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</si>
  <si>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</si>
  <si>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</si>
  <si>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</si>
  <si>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</si>
  <si>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</si>
  <si>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</si>
  <si>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</si>
  <si>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</si>
  <si>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</si>
  <si>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</si>
  <si>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</si>
  <si>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</si>
  <si>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</si>
  <si>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</si>
  <si>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</si>
  <si>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</si>
  <si>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</si>
  <si>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</si>
  <si>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</si>
  <si>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</si>
  <si>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</si>
  <si>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</si>
  <si>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</si>
  <si>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</si>
  <si>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</si>
  <si>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</si>
  <si>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</si>
  <si>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</si>
  <si>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</si>
  <si>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</si>
  <si>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</si>
  <si>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</si>
  <si>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</si>
  <si>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</si>
  <si>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</si>
  <si>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</si>
  <si>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</si>
  <si>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</si>
  <si>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</si>
  <si>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</si>
  <si>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</si>
  <si>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</si>
  <si>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</si>
  <si>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</si>
  <si>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</si>
  <si>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</si>
  <si>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</si>
  <si>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</si>
  <si>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</si>
  <si>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</si>
  <si>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</si>
  <si>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</si>
  <si>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</si>
  <si>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</si>
  <si>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</si>
  <si>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</si>
  <si>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</si>
  <si>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</si>
  <si>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</si>
  <si>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</si>
  <si>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</si>
  <si>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</si>
  <si>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</si>
  <si>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</si>
  <si>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</si>
  <si>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</si>
  <si>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</si>
  <si>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</si>
  <si>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</si>
  <si>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</si>
  <si>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</si>
  <si>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</si>
  <si>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</si>
  <si>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</si>
  <si>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</si>
  <si>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</si>
  <si>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</si>
  <si>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</si>
  <si>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</si>
  <si>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</si>
  <si>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</si>
  <si>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</si>
  <si>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</si>
  <si>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</si>
  <si>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</si>
  <si>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</si>
  <si>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</si>
  <si>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</si>
  <si>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</si>
  <si>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</si>
  <si>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</si>
  <si>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</si>
  <si>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</si>
  <si>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</si>
  <si>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</si>
  <si>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</si>
  <si>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</si>
  <si>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</si>
  <si>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</si>
  <si>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</si>
  <si>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</si>
  <si>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</si>
  <si>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</si>
  <si>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</si>
  <si>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</si>
  <si>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</si>
  <si>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</si>
  <si>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</si>
  <si>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</si>
  <si>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</si>
  <si>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</si>
  <si>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</si>
  <si>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</si>
  <si>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</si>
  <si>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</si>
  <si>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</si>
  <si>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</si>
  <si>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</si>
  <si>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</si>
  <si>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</si>
  <si>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</si>
  <si>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</si>
  <si>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</si>
  <si>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</si>
  <si>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</si>
  <si>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</si>
  <si>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</si>
  <si>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</si>
  <si>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</si>
  <si>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</si>
  <si>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</si>
  <si>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</si>
  <si>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</si>
  <si>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</si>
  <si>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</si>
  <si>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</si>
  <si>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</si>
  <si>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</si>
  <si>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</si>
  <si>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</si>
  <si>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</si>
  <si>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</si>
  <si>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</si>
  <si>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</si>
  <si>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</si>
  <si>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</si>
  <si>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</si>
  <si>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</si>
  <si>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</si>
  <si>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</si>
  <si>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</si>
  <si>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</si>
  <si>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</si>
  <si>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</si>
  <si>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</si>
  <si>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</si>
  <si>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</si>
  <si>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</si>
  <si>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</si>
  <si>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</si>
  <si>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</si>
  <si>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</si>
  <si>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</si>
  <si>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</si>
  <si>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</si>
  <si>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</si>
  <si>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</si>
  <si>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</si>
  <si>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</si>
  <si>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</si>
  <si>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</si>
  <si>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</si>
  <si>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</si>
  <si>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</si>
  <si>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</si>
  <si>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</si>
  <si>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</si>
  <si>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</si>
  <si>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</si>
  <si>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</si>
  <si>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</si>
  <si>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</si>
  <si>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</si>
  <si>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</si>
  <si>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</si>
  <si>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</si>
  <si>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</si>
  <si>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</si>
  <si>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</si>
  <si>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</si>
  <si>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</si>
  <si>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</si>
  <si>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</si>
  <si>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</si>
  <si>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</si>
  <si>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</si>
  <si>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</si>
  <si>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</si>
  <si>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</si>
  <si>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</si>
  <si>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</si>
  <si>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</si>
  <si>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</si>
  <si>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</si>
  <si>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</si>
  <si>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</si>
  <si>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</si>
  <si>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</si>
  <si>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</si>
  <si>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</si>
  <si>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</si>
  <si>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</si>
  <si>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</si>
  <si>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</si>
  <si>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</si>
  <si>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</si>
  <si>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</si>
  <si>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</si>
  <si>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</si>
  <si>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</si>
  <si>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</si>
  <si>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</si>
  <si>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</si>
  <si>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</si>
  <si>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</si>
  <si>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</si>
  <si>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</si>
  <si>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</si>
  <si>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</si>
  <si>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</si>
  <si>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</si>
  <si>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</si>
  <si>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</si>
  <si>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</si>
  <si>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</si>
  <si>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</si>
  <si>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</si>
  <si>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</si>
  <si>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</si>
  <si>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</si>
  <si>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</si>
  <si>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</si>
  <si>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</si>
  <si>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</si>
  <si>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</si>
  <si>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</si>
  <si>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</si>
  <si>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</si>
  <si>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</si>
  <si>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</si>
  <si>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</si>
  <si>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</si>
  <si>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</si>
  <si>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</si>
  <si>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</si>
  <si>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</si>
  <si>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</si>
  <si>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</si>
  <si>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</si>
  <si>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</si>
  <si>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</si>
  <si>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</si>
  <si>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</si>
  <si>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</si>
  <si>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</si>
  <si>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</si>
  <si>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</si>
  <si>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</si>
  <si>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</si>
  <si>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</si>
  <si>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</si>
  <si>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</si>
  <si>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</si>
  <si>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</si>
  <si>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</si>
  <si>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</si>
  <si>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</si>
  <si>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</si>
  <si>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</si>
  <si>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</si>
  <si>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</si>
  <si>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</si>
  <si>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</si>
  <si>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</si>
  <si>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</si>
  <si>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</si>
  <si>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</si>
  <si>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</si>
  <si>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</si>
  <si>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</si>
  <si>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</si>
  <si>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</si>
  <si>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</si>
  <si>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</si>
  <si>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</si>
  <si>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</si>
  <si>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</si>
  <si>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</si>
  <si>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</si>
  <si>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</si>
  <si>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</si>
  <si>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</si>
  <si>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</si>
  <si>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</si>
  <si>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</si>
  <si>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</si>
  <si>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</si>
  <si>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</si>
  <si>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</si>
  <si>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</si>
  <si>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</si>
  <si>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</si>
  <si>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</si>
  <si>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</si>
  <si>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</si>
  <si>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</si>
  <si>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</si>
  <si>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</si>
  <si>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</si>
  <si>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</si>
  <si>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</si>
  <si>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</si>
  <si>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</si>
  <si>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</si>
  <si>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</si>
  <si>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</si>
  <si>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</si>
  <si>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</si>
  <si>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</si>
  <si>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</si>
  <si>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</si>
  <si>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</si>
  <si>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</si>
  <si>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</si>
  <si>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</si>
  <si>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</si>
  <si>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</si>
  <si>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</si>
  <si>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</si>
  <si>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</si>
  <si>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</si>
  <si>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</si>
  <si>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</si>
  <si>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</si>
  <si>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</si>
  <si>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</si>
  <si>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</si>
  <si>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</si>
  <si>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</si>
  <si>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</si>
  <si>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</si>
  <si>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</si>
  <si>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</si>
  <si>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</si>
  <si>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</si>
  <si>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</si>
  <si>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</si>
  <si>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</si>
  <si>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</si>
  <si>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</si>
  <si>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</si>
  <si>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</si>
  <si>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</si>
  <si>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</si>
  <si>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</si>
  <si>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</si>
  <si>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</si>
  <si>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50 min </t>
  </si>
  <si>
    <t>PCM-20251009-00000413</t>
  </si>
  <si>
    <t>Critical</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</si>
  <si>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</si>
  <si>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</si>
  <si>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</si>
  <si>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</si>
  <si>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</si>
  <si>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</si>
  <si>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</si>
  <si>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</si>
  <si>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</si>
  <si>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</si>
  <si>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</si>
  <si>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</si>
  <si>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</si>
  <si>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</si>
  <si>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</si>
  <si>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</si>
  <si>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</si>
  <si>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</si>
  <si>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</si>
  <si>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</si>
  <si>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</si>
  <si>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</si>
  <si>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</si>
  <si>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</si>
  <si>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</si>
  <si>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</si>
  <si>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</si>
  <si>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</si>
  <si>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</si>
  <si>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</si>
  <si>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</si>
  <si>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</si>
  <si>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</si>
  <si>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</si>
  <si>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</si>
  <si>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</si>
  <si>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</si>
  <si>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</si>
  <si>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</si>
  <si>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</si>
  <si>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</si>
  <si>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</si>
  <si>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</si>
  <si>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</si>
  <si>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</si>
  <si>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</si>
  <si>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</si>
  <si>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</si>
  <si>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</si>
  <si>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</si>
  <si>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</si>
  <si>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</si>
  <si>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</si>
  <si>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</si>
  <si>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</si>
  <si>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</si>
  <si>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</si>
  <si>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</si>
  <si>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</si>
  <si>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</si>
  <si>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</si>
  <si>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</si>
  <si>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</si>
  <si>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</si>
  <si>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</si>
  <si>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</si>
  <si>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</si>
  <si>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</si>
  <si>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</si>
  <si>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</si>
  <si>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</si>
  <si>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</si>
  <si>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</si>
  <si>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</si>
  <si>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</si>
  <si>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</si>
  <si>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</si>
  <si>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</si>
  <si>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</si>
  <si>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</si>
  <si>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</si>
  <si>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</si>
  <si>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</si>
  <si>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</si>
  <si>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</si>
  <si>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</si>
  <si>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</si>
  <si>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</si>
  <si>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</si>
  <si>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</si>
  <si>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</si>
  <si>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</si>
  <si>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</si>
  <si>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</si>
  <si>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</si>
  <si>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</si>
  <si>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</si>
  <si>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</si>
  <si>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</si>
  <si>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</si>
  <si>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</si>
  <si>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PCM-20251009-00000403</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</si>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</sst>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164" fontId="29"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276.35025289352052</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0.48010185184830334</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5</v>
      </c>
      <c r="D4" s="143" t="s">
        <v>21536</v>
      </c>
      <c r="E4" s="144" t="s">
        <v>38969</v>
      </c>
      <c r="F4" s="145">
        <v>45939.278935185182</v>
      </c>
      <c r="G4" s="146">
        <f ca="1">IFERROR(NOW()-F4,"")</f>
        <v>1.9743055556318723E-2</v>
      </c>
      <c r="H4" s="145">
        <v>45939.271412037036</v>
      </c>
      <c r="I4" s="143" t="str">
        <f>IFERROR(VLOOKUP(D4,DB!A:F,6,0),"")</f>
        <v>Generator-DG</v>
      </c>
      <c r="J4" s="65" t="str">
        <f>IFERROR(VLOOKUP(D4,DB!A:G,7,0),"")</f>
        <v>Vandalized</v>
      </c>
      <c r="K4" s="147" t="s">
        <v>38970</v>
      </c>
      <c r="L4" s="148" t="str">
        <f>IFERROR(VLOOKUP(D4,DB!A:I,9,0),"")</f>
        <v>Latis</v>
      </c>
      <c r="M4" s="70"/>
      <c r="N4" s="70"/>
      <c r="O4" s="70"/>
    </row>
    <row r="5" spans="1:15" ht="15" customHeight="1">
      <c r="A5" s="142"/>
      <c r="B5" s="143" t="str">
        <f>IFERROR(VLOOKUP(D5,DB!A:K,11,0),"")</f>
        <v/>
      </c>
      <c r="C5" s="143"/>
      <c r="D5" s="143"/>
      <c r="E5" s="144"/>
      <c r="F5" s="145"/>
      <c r="G5" s="146">
        <f ca="1">IFERROR(NOW()-F5,"")</f>
        <v>45939.298678240739</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45939.298678240739</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45939.298678240739</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45939.298678240739</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45939.298678240739</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45939.298678240739</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45939.298678240739</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45939.298678240739</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45939.298678240739</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45939.298678240739</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45939.298678240739</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45939.298678240739</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45939.298678240739</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45939.298678240739</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45939.298678240739</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45939.298678240739</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45939.298678240739</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45939.298678240739</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45939.298678240739</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45939.298678240739</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45939.298678240739</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45939.298678240739</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45939.298678240739</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45939.298678240739</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45939.298678240739</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45939.298678240739</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45939.298678240739</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45939.298678240739</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45939.298678240739</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45939.298678240739</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45939.298678240739</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45939.298678240739</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45939.298678240739</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45939.298678240739</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45939.298678240739</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45939.298678240739</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45939.298678240739</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45939.298678240739</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45939.298678240739</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45939.298678240739</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45939.298678240739</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45939.298678240739</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45939.298678240739</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45939.298678240739</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45939.298678240739</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45939.298678240739</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45939.298678240739</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45939.298678240739</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45939.298678240739</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45939.298678240739</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45939.298678240739</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45939.298678240739</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45939.298678240739</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45939.298678240739</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45939.298678240739</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45939.298678240739</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45939.298678240739</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45939.298678240739</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45939.298678240739</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45939.298678240739</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45939.298678240739</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45939.298678240739</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45939.298678240739</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45939.298678240739</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45939.298678240739</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45939.298678240739</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45939.298678240739</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45939.298678240739</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45939.298678240739</v>
      </c>
      <c r="H73" s="145"/>
      <c r="I73" s="143" t="str">
        <f>IFERROR(VLOOKUP(D73,DB!A:F,6,0),"")</f>
        <v/>
      </c>
      <c r="J73" s="65" t="str">
        <f>IFERROR(VLOOKUP(D73,DB!A:G,7,0),"")</f>
        <v/>
      </c>
      <c r="K73" s="147"/>
      <c r="L73" s="148" t="str">
        <f>IFERROR(VLOOKUP(D73,DB!A:I,9,0),"")</f>
        <v/>
      </c>
      <c r="M73" s="70"/>
      <c r="N73" s="70"/>
      <c r="O73" s="70"/>
    </row>
  </sheetData>
  <customSheetViews>
    <customSheetView guid="{F6042A99-DD27-4453-835D-0834D95730CC}" filter="1" showAutoFilter="1">
      <pageMargins left="0" right="0" top="0" bottom="0" header="0" footer="0"/>
      <autoFilter ref="B1:M1" xr:uid="{51C10FD0-9378-4A37-A901-5BC6506FD0F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tabSelected="1" workbookViewId="0">
      <selection activeCell="A7" sqref="A7:X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132.57159548611526</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114.29884085648519</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45939.298678240739</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45939.298678240739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45939.298678240739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45939.298678819447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45939.298678819447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45939.298678819447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45939.298678819447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45939.298678819447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45939.298678819447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45939.298678819447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45939.298678819447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45939.298678819447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45939.298678819447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45939.298678819447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45939.298678819447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45939.298678819447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45939.298678819447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45939.298678819447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45939.298678819447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45939.298678819447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45939.298678819447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45939.298678819447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45939.298678819447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45939.298678819447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45939.298678819447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45939.298678819447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45939.298678819447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45939.298678819447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45939.298678819447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45939.298678819447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45939.298678819447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45939.298678819447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45939.298678819447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45939.298678819447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45939.298678819447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45939.298678819447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45939.298678819447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45939.298678819447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45939.298678819447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45939.298678819447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45939.298678819447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45939.298678819447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45939.298678819447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45939.298678819447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45939.298678819447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45939.298678819447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45939.298678819447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45939.298678819447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45939.298678819447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45939.298678819447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45939.298678819447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45939.298678819447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45939.298678819447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45939.298678819447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45939.298678819447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45939.298678819447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45939.298678819447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45939.298678819447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45939.298678819447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45939.298678819447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45939.298678819447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45939.298678819447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45939.298678819447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45939.298678819447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45939.298678819447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45939.298678819447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45939.298678819447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45939.298678819447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45939.298678819447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45939.298678819447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45939.298678819447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45939.298678819447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45939.298678819447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45939.298678819447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45939.298678819447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45939.298678819447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45939.298678819447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45939.298678819447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45939.298678819447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45939.298678819447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45939.298678819447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45939.298678819447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45939.298678819447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45939.298678819447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45939.298678819447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45939.298678819447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45939.298678819447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45939.298678819447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45939.298678819447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45939.298678819447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45939.298678819447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45939.298678819447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45939.298678819447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45939.298678819447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45939.298678819447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45939.298678819447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45939.298678819447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45939.298678819447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45939.298678819447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45939.298678819447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45939.298678819447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45939.298678819447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45939.298678819447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45939.298678819447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45939.298678819447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45939.298678819447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45939.298678819447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45939.298678819447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45939.298678819447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45939.298678819447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45939.298678819447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45939.298678819447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45939.298678819447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45939.298678819447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45939.298678819447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45939.298678819447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45939.298678819447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45939.298678819447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45939.298678819447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45939.298678819447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45939.298678819447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45939.298678819447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45939.298678819447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45939.298678819447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45939.298678819447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45939.298678819447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45939.298678819447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45939.298678819447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45939.298678819447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45939.298678819447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45939.298678819447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45939.298678819447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45939.298678819447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45939.298678819447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45939.298678819447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45939.298678819447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45939.298678819447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45939.298678819447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45939.298678819447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45939.298678819447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45939.298678819447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45939.298678819447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45939.298678819447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45939.298678819447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45939.298678819447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45939.298678819447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45939.298678819447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45939.298678819447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45939.298678819447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45939.298678819447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45939.298678819447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45939.298678819447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45939.298678819447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45939.298678819447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45939.298678819447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45939.298678819447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45939.298678819447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45939.298678819447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45939.298678819447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45939.298678819447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45939.298678819447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45939.298678819447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45939.298678819447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45939.298678819447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45939.298678819447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45939.298678819447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45939.298678819447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45939.298678819447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45939.298678819447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45939.298678819447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45939.298678819447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45939.298678819447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45939.298678819447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45939.298678819447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45939.298678819447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45939.298678819447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45939.298678819447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45939.298678819447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45939.298678819447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45939.298678819447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45939.298678819447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45939.298678819447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45939.298678819447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45939.298678819447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45939.298678819447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45939.298678819447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45939.298678819447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45939.298678819447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45939.298678819447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45939.298678819447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45939.298678819447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45939.298678819447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45939.298678819447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45939.298678819447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45939.298678819447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45939.298678819447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45939.298678819447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45939.298678819447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45939.298678819447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45939.298678819447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45939.298678819447</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45939.298678819447</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45939.298678819447</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45939.298678819447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45939.298678819447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45939.298678819447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45939.298678819447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45939.298678819447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45939.298678819447</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45939.298678819447</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45939.298678819447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45939.298678819447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45939.298678819447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45939.298678819447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45939.298678819447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45939.298678819447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45939.298678819447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45939.298678819447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45939.298678819447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45939.298678819447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45939.298678819447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45939.298678819447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45939.298678819447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45939.298678819447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45939.298678819447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45939.298678819447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45939.298678819447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45939.298678819447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45939.298678819447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45939.298678819447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45939.298678819447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45939.298678819447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45939.298678819447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45939.298678819447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45939.298678819447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45939.298678819447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45939.298678819447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45939.298678819447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45939.298678819447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45939.298678819447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45939.298678819447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45939.298678819447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45939.298678819447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45939.298678819447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45939.298678819447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45939.298678819447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45939.298678819447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45939.298678819447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45939.298678819447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45939.298678819447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45939.298678819447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45939.298678819447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45939.298678819447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45939.298678819447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45939.298678819447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45939.298678819447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45939.298678819447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45939.298678819447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45939.298678819447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45939.298678819447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45939.298678819447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45939.298678819447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45939.298678819447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45939.298678819447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45939.298678819447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45939.298678819447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45939.298678819447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45939.298678819447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45939.298678819447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45939.298678819447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45939.298678819447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45939.298678819447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45939.298678819447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45939.298678819447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45939.298678819447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45939.298678819447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45939.298678819447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45939.298678819447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45939.298678819447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45939.298678819447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45939.298678819447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45939.298678819447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45939.298678819447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45939.298678819447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45939.298678819447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45939.298678819447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45939.298678819447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45939.298678819447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45939.298678819447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45939.298678819447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45939.298678819447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45939.298678819447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45939.298678819447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45939.298678819447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45939.298678819447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45939.298678819447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45939.298678819447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45939.298678819447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45939.298678819447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45939.298678819447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45939.298678819447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45939.298678819447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45939.298678819447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45939.298678819447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45939.298678819447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45939.298678819447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45939.298678819447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45939.298678819447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45939.298678819447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45939.298678819447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45939.298678819447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45939.298678819447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45939.298678819447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45939.298678819447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45939.298678819447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45939.298678819447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45939.298678819447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45939.298678819447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45939.298678819447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45939.298678819447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45939.298678819447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45939.298678819447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45939.298678819447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45939.298678819447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45939.298678819447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45939.298678819447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45939.298678819447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45939.298678819447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45939.298678819447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45939.298678819447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45939.298678819447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45939.298678819447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45939.298678819447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45939.298678819447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45939.298678819447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45939.298678819447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45939.298678819447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45939.298678819447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45939.298678819447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45939.298678819447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45939.298678819447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45939.298678819447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45939.298678819447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45939.298678819447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45939.298678819447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45939.298678819447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45939.298678819447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45939.298678819447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45939.298678819447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45939.298678819447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45939.298678819447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45939.298678819447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45939.298678819447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45939.298678819447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45939.298678819447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45939.298678819447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45939.298678819447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45939.298678819447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45939.298678819447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45939.298678819447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45939.298678819447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45939.298678819447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45939.298678819447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45939.298678819447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45939.298678819447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45939.298678819447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45939.298678819447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45939.298678819447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45939.298678819447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45939.298678819447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45939.298678819447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45939.298678819447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45939.298678819447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45939.298678819447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45939.298678819447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45939.298678819447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45939.298678819447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45939.298678819447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45939.298678819447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45939.298678819447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45939.298678819447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45939.298678819447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45939.298678819447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45939.298678819447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45939.298678819447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45939.298678819447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45939.298678819447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45939.298678819447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45939.298678819447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45939.298678819447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45939.298678819447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45939.298678819447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45939.298678819447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45939.298678819447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45939.298678819447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45939.298678819447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45939.298678819447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45939.298678819447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45939.298678819447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45939.298678819447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45939.298678819447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45939.298678819447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45939.298678819447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45939.298678819447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45939.298678819447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45939.298678819447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45939.298678819447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45939.298678819447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45939.298678819447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45939.298678819447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45939.298678819447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45939.298678819447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45939.298678819447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45939.298678819447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45939.298678819447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45939.298678819447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45939.298678819447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45939.298678819447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45939.298678819447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45939.298678819447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45939.298678819447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45939.298678819447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45939.298678819447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45939.298678819447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45939.298678819447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45939.298678819447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45939.298678819447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45939.298678819447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45939.298678819447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45939.298678819447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45939.298678819447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45939.298678819447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45939.298678819447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45939.298678819447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45939.298678819447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45939.298678819447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45939.298678819447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45939.298678819447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45939.298678819447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45939.298678819447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45939.298678819447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45939.298678819447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45939.298678819447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45939.298678819447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45939.298678819447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45939.298678819447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45939.298678819447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45939.298678819447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45939.298678819447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45939.298678819447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45939.298678819447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45939.298678819447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45939.298678819447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45939.298678819447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45939.298678819447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45939.298678819447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45939.298678819447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45939.298678819447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45939.298678819447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45939.298678819447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45939.298678819447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45939.298678819447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45939.298678819447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45939.298678819447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45939.298678819447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45939.298678819447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45939.298678819447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45939.298678819447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45939.298678819447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45939.298678819447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45939.298678819447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45939.298678819447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45939.298678819447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45939.298678819447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45939.298678819447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45939.298678819447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45939.298678819447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45939.298678819447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45939.298678819447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45939.298678819447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45939.298678819447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45939.298678819447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45939.298678819447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45939.298678819447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45939.298678819447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45939.298678819447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45939.298678819447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45939.298678819447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45939.298678819447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45939.298678819447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45939.298678819447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45939.298678819447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45939.298678819447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45939.298678819447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45939.298678819447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45939.298678819447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45939.298678819447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45939.298678819447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45939.298678819447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45939.298678819447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45939.298678819447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45939.298678819447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45939.298678819447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45939.298678819447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45939.298678819447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45939.298678819447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45939.298678819447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45939.298678819447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45939.298678819447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45939.298678819447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45939.298678819447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45939.298678819447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45939.298678819447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45939.298678819447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45939.298678819447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45939.298678819447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45939.298678819447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45939.298678819447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45939.298678819447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45939.298678819447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45939.298678819447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45939.298678819447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45939.298678819447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45939.298678819447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45939.298678819447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45939.298678819447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45939.298678819447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45939.298678819447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45939.298678819447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45939.298678819447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45939.298678819447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45939.298678819447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45939.298678819447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45939.298678819447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45939.298678819447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45939.298678819447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45939.298678819447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45939.298678819447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45939.298678819447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45939.298678819447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45939.298678819447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45939.298678819447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45939.298678819447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45939.298678819447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45939.298678819447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45939.298678819447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45939.298678819447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45939.298678819447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45939.298678819447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45939.298678819447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45939.298678819447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45939.298678819447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45939.298678819447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45939.298678819447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45939.298678819447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45939.298678819447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45939.298678819447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45939.298678819447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45939.298678819447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45939.298678819447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45939.298678819447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45939.298678819447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45939.298678819447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45939.298678819447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45939.298678819447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45939.298678819447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45939.298678819447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45939.298678819447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45939.298678819447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45939.298678819447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45939.298678819447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45939.298678819447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45939.298678819447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45939.298678819447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45939.298678819447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45939.298678819447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45939.298678819447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45939.298678819447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45939.298678819447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45939.298678819447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45939.298678819447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45939.298678819447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45939.298678819447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45939.298678819447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45939.298678819447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45939.298678819447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45939.298678819447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45939.298678819447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45939.298678819447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45939.298678819447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45939.298678819447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45939.298678819447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45939.298678819447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45939.298678819447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45939.298678819447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45939.298678819447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45939.298678819447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45939.298678819447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45939.298678819447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45939.298678819447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45939.298678819447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45939.298678819447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45939.298678819447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45939.298678819447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45939.298678819447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45939.298678819447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45939.298678819447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45939.298678819447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45939.298678819447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45939.298678819447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45939.298678819447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45939.298678819447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45939.298678819447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45939.298678819447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45939.298678819447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45939.298678819447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45939.298678819447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45939.298678819447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45939.298678819447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45939.298678819447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45939.298678819447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45939.298678819447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45939.298678819447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45939.298678819447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45939.298678819447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45939.298678819447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45939.298678819447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45939.298678819447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45939.298678819447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45939.298678819447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45939.298678819447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45939.298678819447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45939.298678819447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45939.298678819447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45939.298678819447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45939.298678819447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45939.298678819447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45939.298678819447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45939.298678819447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45939.298678819447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45939.298678819447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45939.298678819447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45939.298678819447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45939.298678819447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45939.298678819447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45939.298678819447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45939.298678819447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45939.298678819447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45939.298678819447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45939.298678819447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45939.298678819447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45939.298678819447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45939.298678819447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45939.298678819447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45939.298678819447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45939.298678819447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45939.298678819447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45939.298678819447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45939.298678819447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45939.298678819447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45939.298678819447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45939.298678819447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45939.298678819447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45939.298678819447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45939.298678819447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45939.298678819447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45939.298678819447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45939.298678819447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45939.298678819447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45939.298678819447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45939.298678819447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45939.298678819447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45939.298678819447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45939.298678819447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45939.298678819447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45939.298678819447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45939.298678819447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45939.298678819447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45939.298678819447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45939.298678819447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45939.298678819447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45939.298678819447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45939.298678819447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45939.298678819447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45939.298678819447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45939.298678819447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45939.298678819447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45939.298678819447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45939.298678819447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45939.298678819447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45939.298678819447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45939.298678819447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45939.298678819447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45939.298678819447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45939.298678819447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45939.298678819447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45939.298678819447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45939.298678819447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45939.298678819447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45939.298678819447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45939.298678819447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45939.298678819447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45939.298678819447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45939.298678819447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45939.298678819447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45939.298678819447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45939.298678819447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45939.298678819447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45939.298678819447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45939.298678819447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45939.298678819447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45939.298678819447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45939.298678819447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45939.298678819447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45939.298678819447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45939.298678819447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45939.298678819447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45939.298678819447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45939.298678819447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45939.298678819447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45939.298678819447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45939.298678819447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45939.298678819447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45939.298678819447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45939.298678819447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45939.298678819447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45939.298678819447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45939.298678819447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45939.298678819447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45939.298678819447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45939.298678819447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45939.298678819447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45939.298678819447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45939.298678819447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45939.298678819447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45939.298678819447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45939.298678819447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45939.298678819447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45939.298678819447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45939.298678819447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45939.298678819447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45939.298678819447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45939.298678819447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45939.298678819447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45939.298678819447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45939.298678819447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45939.298678819447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45939.298678819447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45939.298678819447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45939.298678819447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45939.298678819447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45939.298678819447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45939.298678819447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45939.298678819447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45939.298678819447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45939.298678819447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45939.298678819447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45939.298678819447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45939.298678819447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45939.298678819447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45939.298678819447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45939.298678819447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45939.298678819447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45939.298678819447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45939.298678819447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45939.298678819447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45939.298678819447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45939.298678819447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45939.298678819447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45939.298678819447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45939.298678819447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45939.298678819447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45939.298678819447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45939.298678819447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45939.298678819447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45939.298678819447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45939.298678819447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45939.298678819447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45939.298678819447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45939.298678819447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45939.298678819447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45939.298678819447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45939.298678819447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45939.298678819447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45939.298678819447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45939.298678819447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45939.298678819447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45939.298678819447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45939.298678819447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45939.298678819447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45939.298678819447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45939.298678819447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45939.298678819447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45939.298678819447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45939.298678819447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45939.298678819447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45939.298678819447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45939.298678819447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45939.298678819447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45939.298678819447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45939.298678819447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45939.298678819447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45939.298678819447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45939.298678819447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45939.298678819447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45939.298678819447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45939.298678819447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45939.298678819447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45939.298678819447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45939.298678819447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45939.298678819447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45939.298678819447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45939.298678819447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45939.298678819447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45939.298678819447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45939.298678819447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45939.298678819447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45939.298678819447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45939.298678819447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45939.298678819447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45939.298678819447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45939.298678819447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45939.298678819447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45939.298678819447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45939.298678819447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45939.298678819447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45939.298678819447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45939.298678819447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45939.298678819447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45939.298678819447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45939.298678819447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45939.298678819447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45939.298678819447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45939.298678819447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45939.298678819447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45939.298678819447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45939.298678819447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45939.298678819447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45939.298678819447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45939.298678819447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45939.298678819447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45939.298678819447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45939.298678819447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45939.298678819447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45939.298678819447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45939.298678819447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45939.298678819447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45939.298678819447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45939.298678819447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45939.298678819447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45939.298678819447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45939.298678819447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45939.298678819447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45939.298678819447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45939.298678819447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45939.298678819447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45939.298678819447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45939.298678819447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45939.298678819447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45939.298678819447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45939.298678819447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45939.298678819447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45939.298678819447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45939.298678819447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45939.298678819447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45939.298678819447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45939.298678819447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45939.298678819447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45939.298678819447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45939.298678819447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45939.298678819447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45939.298678819447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45939.298678819447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45939.298678819447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45939.298678819447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45939.298678819447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45939.298678819447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45939.298678819447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45939.298678819447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45939.298678819447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45939.298678819447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45939.298678819447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45939.298678819447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45939.298678819447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45939.298678819447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45939.298678819447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45939.298678819447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45939.298678819447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45939.298678819447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45939.298678819447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45939.298678819447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45939.298678819447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45939.298678819447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45939.298678819447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45939.298678819447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45939.298678819447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45939.298678819447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45939.298678819447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45939.298678819447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45939.298678819447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45939.298678819447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45939.298678819447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45939.298678819447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45939.298678819447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45939.298678819447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45939.298678819447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45939.298678819447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45939.298678819447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45939.298678819447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45939.298678819447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45939.298678819447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45939.298678819447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45939.298678819447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45939.298678819447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45939.298678819447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45939.298678819447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45939.298678819447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45939.298678819447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45939.298678819447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45939.298678819447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45939.298678819447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45939.298678819447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45939.298678819447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45939.298678819447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45939.298678819447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45939.298678819447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45939.298678819447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45939.298678819447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45939.298678819447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45939.298678819447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45939.298678819447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45939.298678819447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45939.298678819447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45939.298678819447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45939.298678819447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45939.298678819447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45939.298678819447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45939.298678819447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45939.298678819447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45939.298678819447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45939.298678819447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45939.298678819447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45939.298678819447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45939.298678819447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45939.298678819447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45939.298678819447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45939.298678819447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45939.298678819447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45939.298678819447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45939.298678819447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45939.298678819447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45939.298678819447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45939.298678819447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45939.298678819447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45939.298678819447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45939.298678819447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45939.298678819447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45939.298678819447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45939.298678819447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45939.298678819447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45939.298678819447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45939.298678819447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45939.298678819447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45939.298678819447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45939.298678819447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45939.298678819447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45939.298678819447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45939.298678819447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45939.298678819447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45939.298678819447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45939.298678819447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45939.298678819447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45939.298678819447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45939.298678819447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45939.298678819447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45939.298678819447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45939.298678819447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45939.298678819447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45939.298678819447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45939.298678819447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45939.298678819447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45939.298678819447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45939.298678819447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45939.298678819447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45939.298678819447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45939.298678819447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45939.298678819447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45939.298678819447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45939.298678819447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45939.298678819447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45939.298678819447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45939.298678819447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45939.298678819447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45939.298678819447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45939.298678819447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45939.298678819447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45939.298678819447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45939.298678819447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45939.298678819447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45939.298678819447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45939.298678819447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45939.298678819447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45939.298678819447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45939.298678819447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45939.298678819447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45939.298678819447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45939.298678819447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45939.298678819447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45939.298678819447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45939.298678819447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45939.298678819447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45939.298678819447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45939.298678819447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45939.298678819447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45939.298678819447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45939.298678819447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45939.298678819447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45939.298678819447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45939.298678819447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45939.298678819447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45939.298678819447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45939.298678819447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45939.298678819447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45939.298678819447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45939.298678819447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45939.298678819447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45939.298678819447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45939.298678819447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45939.298678819447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45939.298678819447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45939.298678819447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45939.298678819447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45939.298678819447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45939.298678819447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45939.298678819447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45939.298678819447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45939.298678819447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45939.298678819447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45939.298678819447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45939.298678819447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45939.298678819447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45939.298678819447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45939.298678819447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45939.298678819447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45939.298678819447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45939.298678819447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45939.298678819447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45939.298678819447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45939.298678819447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45939.298678819447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45939.298678819447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45939.298678819447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45939.298678819447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45939.298678819447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45939.298678819447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45939.298678819447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45939.298678819447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45939.298678819447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45939.298678819447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45939.298678819447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45939.298678819447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45939.298678819447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45939.298678819447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45939.298678819447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45939.298678819447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45939.298678819447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45939.298678819447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45939.298678819447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45939.298678819447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45939.298678819447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45939.298678819447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45939.298678819447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45939.298678819447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45939.298678819447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45939.298678819447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45939.298678819447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45939.298678819447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45939.298678819447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45939.298678819447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45939.298678819447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45939.298678819447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45939.298678819447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45939.298678819447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45939.298678819447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45939.298678819447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45939.298678819447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45939.298678819447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45939.298678819447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45939.298678819447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45939.298678819447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45939.298678819447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45939.298678819447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45939.298678819447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45939.298678819447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45939.298678819447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45939.298678819447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45939.298678819447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45939.298678819447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45939.298678819447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45939.298678819447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45939.298678819447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45939.298678819447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45939.298678819447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45939.298678819447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45939.298678819447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45939.298678819447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45939.298678819447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45939.298678819447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45939.298678819447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45939.298678819447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45939.298678819447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45939.298678819447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45939.298678819447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45939.298678819447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45939.298678819447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45939.298678819447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45939.298678819447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45939.298678819447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45939.298678819447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45939.298678819447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45939.298678819447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45939.298678819447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45939.298678819447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45939.298678819447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45939.298678819447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45939.298678819447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45939.298678819447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45939.298678819447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45939.298678819447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45939.298678819447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45939.298678819447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45939.298678819447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45939.298678819447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45939.298678819447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45939.298678819447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45939.298678819447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45939.298678819447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45939.298678819447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45939.298678819447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45939.298678819447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45939.298678819447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45939.298678819447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45939.298678819447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45939.298678819447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45939.298678819447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45939.298678819447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45939.298678819447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45939.298678819447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45939.298678819447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45939.298678819447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45939.298678819447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45939.298678819447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45939.298678819447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45939.298678819447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45939.298678819447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45939.298678819447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45939.298678819447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45939.298678819447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45939.298678819447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45939.298678819447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45939.298678819447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45939.298678819447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45939.298678819447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45939.298678819447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45939.298678819447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45939.298678819447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45939.298678819447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45939.298678819447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45939.298678819447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45939.298678819447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45939.298678819447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45939.298678819447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45939.298678819447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45939.298678819447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45939.298678819447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45939.298678819447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45939.298678819447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45939.298678819447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45939.298678819447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45939.298678819447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45939.298678819447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45939.298678819447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45939.298678819447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45939.298678819447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45939.298678819447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45939.298678819447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45939.298678819447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45939.298678819447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45939.298678819447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45939.298678819447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45939.298678819447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45939.298678819447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45939.298678819447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45939.298678819447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45939.298678819447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45939.298678819447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45939.298678819447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45939.298678819447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45939.298678819447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45939.298678819447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45939.298678819447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45939.298678819447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45939.298678819447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45939.298678819447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45939.298678819447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45939.298678819447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45939.298678819447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45939.298678819447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45939.298678819447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45939.298678819447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45939.298678819447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45939.298678819447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45939.298678819447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45939.298678819447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45939.298678819447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45939.298678819447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45939.298678819447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45939.298678819447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45939.298678819447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45939.298678819447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45939.298678819447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45939.298678819447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45939.298678819447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45939.298678819447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45939.298678819447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45939.298678819447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45939.298678819447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45939.298678819447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45939.298678819447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45939.298678819447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45939.298678819447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45939.298678819447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45939.298678819447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45939.298678819447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45939.298678819447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45939.298678819447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45939.298678819447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45939.298678819447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45939.298678819447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45939.298678819447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45939.298678819447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45939.298678819447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45939.298678819447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45939.298678819447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45939.298678819447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45939.298678819447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45939.298678819447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45939.298678819447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45939.298678819447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45939.298678819447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45939.298678819447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45939.298678819447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45939.298678819447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45939.298678819447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45939.298678819447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45939.298678819447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45939.298678819447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45939.298678819447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45939.298678819447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45939.298678819447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45939.298678819447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45939.298678819447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45939.298678819447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45939.298678819447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45939.298678819447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45939.298678819447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45939.298678819447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45939.298678819447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45939.298678819447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45939.298678819447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45939.298678819447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45939.298678819447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45939.298678819447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45939.298678819447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45939.298678819447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45939.298678819447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45939.298678819447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45939.298678819447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45939.298678819447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45939.298678819447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45939.298678819447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45939.298678819447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45939.298678819447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45939.298678819447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45939.298678819447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45939.298678819447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45939.298678819447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45939.298678819447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45939.298678819447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45939.298678819447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45939.298678819447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45939.298678819447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45939.298678819447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45939.298678819447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45939.298678819447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45939.298678819447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45939.298678819447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45939.298678819447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45939.298678819447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45939.298678819447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45939.298678819447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45939.298678819447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45939.298678819447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45939.298678819447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45939.298678819447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45939.298678819447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45939.298678819447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45939.298678819447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45939.298678819447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45939.298678819447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45939.298678819447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45939.298678819447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45939.298678819447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45939.298678819447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45939.298678819447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45939.298678819447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45939.298678819447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45939.298678819447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45939.298678819447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45939.298678819447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45939.298678819447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45939.298678819447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45939.298678819447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45939.298678819447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45939.298678819447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45939.298678819447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45939.298678819447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45939.298678819447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45939.298678819447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45939.298678819447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45939.298678819447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45939.298678819447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45939.298678819447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45939.298678819447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45939.298678819447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45939.298678819447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45939.298678819447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45939.298678819447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45939.298678819447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45939.298678819447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45939.298678819447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45939.298678819447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45939.298678819447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45939.298678819447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45939.298678819447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45939.298678819447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45939.298678819447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45939.298678819447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45939.298678819447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45939.298678819447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45939.298678819447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45939.298678819447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45939.298678819447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45939.298678819447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45939.298678819447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45939.298678819447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45939.298678819447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45939.298678819447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45939.298678819447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45939.298678819447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45939.298678819447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45939.298678819447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45939.298678819447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45939.298678819447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45939.298678819447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45939.298678819447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45939.298678819447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45939.298678819447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45939.298678819447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45939.298678819447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45939.298678819447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45939.298678819447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45939.298678819447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45939.298678819447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45939.298678819447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45939.298678819447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45939.298678819447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45939.298678819447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45939.298678819447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45939.298678819447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45939.298678819447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45939.298678819447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45939.298678819447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45939.298678819447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45939.298678819447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45939.298678819447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45939.298678819447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45939.298678819447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45939.298678819447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45939.298678819447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45939.298678819447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45939.298678819447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45939.298678819447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45939.298678819447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45939.298678819447</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235.81796064814262</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36364</v>
      </c>
      <c r="E3" s="130" t="s">
        <v>38964</v>
      </c>
      <c r="F3" s="131"/>
      <c r="G3" s="132">
        <f ca="1">IFERROR(NOW()-F3,"")</f>
        <v>45939.298678240739</v>
      </c>
      <c r="H3" s="131">
        <v>45939.225092592591</v>
      </c>
      <c r="I3" s="127" t="str">
        <f>IFERROR(VLOOKUP(D3,DB!A:F,6,0),"")</f>
        <v>SCECO</v>
      </c>
      <c r="J3" s="127" t="str">
        <f>IFERROR(VLOOKUP(D3,DB!A:G,7,0),"")</f>
        <v>In progress</v>
      </c>
      <c r="K3" s="134" t="s">
        <v>39059</v>
      </c>
      <c r="L3" s="129" t="str">
        <f>IFERROR(VLOOKUP(D3,DB!A:I,9,0),"")</f>
        <v>Latis</v>
      </c>
    </row>
    <row r="4" spans="1:16" ht="15" customHeight="1">
      <c r="A4" s="127"/>
      <c r="B4" s="127" t="str">
        <f>IFERROR(VLOOKUP(D4,DB!A:K,11,0),"")</f>
        <v/>
      </c>
      <c r="C4" s="128"/>
      <c r="D4" s="170"/>
      <c r="E4" s="130"/>
      <c r="F4" s="131"/>
      <c r="G4" s="132">
        <f ca="1">IFERROR(NOW()-F4,"")</f>
        <v>45939.298678240739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45939.298678240739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45939.298678240739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45939.298678240739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45939.298678240739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45939.298678240739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45939.298678240739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45939.298678240739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45939.298678240739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45939.298678240739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45939.298678240739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45939.298678240739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45939.298678240739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45939.298678240739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45939.298678240739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45939.298678240739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45939.298678240739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45939.298678240739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45939.298678240739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45939.298678240739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45939.298678240739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45939.298678240739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45939.298678240739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45939.298678240739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45939.298678240739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45939.298678240739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45939.298678240739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45939.298678240739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45939.298678240739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45939.298678240739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45939.298678240739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45939.298678240739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45939.298678240739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45939.298678240739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45939.298678240739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45939.298678240739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45939.298678240739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45939.298678240739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45939.298678240739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45939.298678240739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45939.298678240739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45939.298678240739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45939.298678240739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45939.298678240739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45939.298678240739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45939.298678240739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45939.298678240739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45939.298678240739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45939.298678240739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45939.298678240739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45939.298678240739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45939.298678240739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45939.298678240739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45939.298678240739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45939.298678240739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45939.298678240739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45939.298678240739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45939.298678240739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45939.298678240739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45939.298678240739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45939.298678240739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45939.298678240739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45939.298678240739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45939.298678240739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45939.298678240739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45939.298678240739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45939.298678240739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45939.298678240739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45939.298678240739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45939.298678240739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45939.298678240739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45939.298678240739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45939.298678240739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45939.298678240739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45939.298678240739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45939.298678240739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45939.298678240739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45939.298678240739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45939.298678240739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45939.298678240739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45939.298678240739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45939.298678240739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45939.298678240739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45939.298678240739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45939.298678240739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45939.298678240739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45939.298678240739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45939.298678240739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45939.298678240739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45939.298678240739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45939.298678240739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45939.298678240739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45939.298678240739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45939.298678240739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45939.298678240739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45939.298678240739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45939.298678240739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45939.298678240739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45939.298678240739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45939.298678240739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45939.298678240739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45939.298678240739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45939.298678240739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45939.298678240739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45939.298678240739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45939.298678240739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45939.298678240739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45939.298678240739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45939.298678240739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45939.298678240739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45939.298678240739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45939.298678240739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45939.298678240739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45939.298678240739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45939.298678240739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45939.298678240739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45939.298678240739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45939.298678240739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45939.298678240739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45939.298678240739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45939.298678240739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45939.298678240739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45939.298678240739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45939.298678240739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45939.298678240739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45939.298678240739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45939.298678240739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45939.298678240739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45939.298678240739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45939.298678240739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45939.298678240739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45939.298678240739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45939.298678240739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45939.298678240739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45939.298678240739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45939.298678240739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45939.298678240739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45939.298678240739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45939.298678240739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45939.298678240739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45939.298678240739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45939.298678240739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45939.298678240739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45939.298678240739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45939.298678240739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45939.298678240739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45939.298678240739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45939.298678240739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45939.298678240739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45939.298678240739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45939.298678240739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45939.298678240739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45939.298678240739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45939.298678240739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45939.298678240739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45939.298678240739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45939.298678240739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45939.298678240739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45939.298678240739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45939.298678240739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45939.298678240739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45939.298678240739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45939.298678240739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45939.298678240739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45939.298678240739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45939.298678240739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45939.298678240739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45939.298678240739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45939.298678240739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45939.298678240739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45939.298678240739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45939.298678240739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45939.298678240739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45939.298678240739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45939.298678240739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45939.298678240739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45939.298678240739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45939.298678240739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45939.298678240739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45939.298678240739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45939.298678240739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45939.298678240739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45939.298678240739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45939.298678240739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45939.298678240739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45939.298678240739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45939.298678240739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45939.298678240739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45939.298678240739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45939.298678240739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45939.298678240739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45939.298678240739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45939.298678240739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45939.298678240739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45939.298678240739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45939.298678240739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45939.298678240739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45939.298678240739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45939.298678240739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45939.298678240739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45939.298678240739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45939.298678240739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45939.298678240739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45939.298678240739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45939.298678240739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45939.298678240739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45939.298678240739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45939.298678240739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45939.298678240739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45939.298678240739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45939.298678240739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45939.298678240739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45939.298678240739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45939.298678240739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45939.298678240739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45939.298678240739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45939.298678240739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45939.298678240739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45939.298678240739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45939.298678240739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45939.298678240739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45939.298678240739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45939.298678240739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45939.298678240739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45939.298678240739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45939.298678240739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45939.298678240739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45939.298678240739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45939.298678240739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45939.298678240739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45939.298678240739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45939.298678240739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45939.298678240739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45939.298678240739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45939.298678240739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45939.298678240739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45939.298678240739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45939.298678240739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45939.298678240739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45939.298678240739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45939.298678240739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45939.298678240739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45939.298678240739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45939.298678240739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45939.298678240739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45939.298678240739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45939.298678240739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45939.298678240739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45939.298678240739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45939.298678240739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45939.298678240739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45939.298678240739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45939.298678240739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45939.298678240739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45939.298678240739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45939.298678240739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45939.298678240739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45939.298678240739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45939.298678240739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45939.298678240739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45939.298678240739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45939.298678240739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45939.298678240739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45939.298678240739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45939.298678240739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45939.298678240739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45939.298678240739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45939.298678240739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45939.298678240739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45939.298678240739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45939.298678240739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45939.298678240739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45939.298678240739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45939.298678240739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45939.298678240739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45939.298678240739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45939.298678240739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45939.298678240739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45939.298678240739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45939.298678240739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45939.298678240739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45939.298678240739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45939.298678240739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45939.298678240739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45939.298678240739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45939.298678240739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45939.298678240739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45939.298678240739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45939.298678240739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45939.298678240739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45939.298678240739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45939.298678240739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45939.298678240739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45939.298678240739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45939.298678240739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45939.298678240739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45939.298678240739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45939.298678240739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45939.298678240739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45939.298678240739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45939.298678240739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45939.298678240739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45939.298678240739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45939.298678240739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45939.298678240739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45939.298678240739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45939.298678240739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45939.298678240739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45939.298678240739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45939.298678240739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45939.298678240739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45939.298678240739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45939.298678240739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45939.298678240739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45939.298678240739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45939.298678240739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45939.298678240739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45939.298678240739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45939.298678240739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45939.298678240739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45939.298678240739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45939.298678240739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45939.298678240739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45939.298678240739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45939.298678240739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45939.298678240739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45939.298678240739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45939.298678240739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45939.298678240739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45939.298678240739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45939.298678240739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45939.298678240739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45939.298678240739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45939.298678240739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45939.298678240739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45939.298678240739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45939.298678240739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45939.298678240739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45939.298678240739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45939.298678240739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45939.298678240739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45939.298678240739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45939.298678240739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45939.298678240739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45939.298678240739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45939.298678240739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45939.298678240739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45939.298678240739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45939.298678240739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45939.298678240739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45939.298678240739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45939.298678240739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45939.298678240739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45939.298678240739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45939.298678240739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45939.298678240739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45939.298678240739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45939.298678240739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45939.298678240739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45939.298678240739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45939.298678240739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45939.298678240739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45939.298678240739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45939.298678240739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45939.298678240739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45939.298678240739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45939.298678240739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45939.298678240739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45939.298678240739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45939.298678240739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45939.298678240739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45939.298678240739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45939.298678240739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45939.298678240739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45939.298678240739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45939.298678240739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45939.298678240739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45939.298678240739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45939.298678240739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45939.298678240739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45939.298678240739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45939.298678240739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45939.298678240739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45939.298678240739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45939.298678240739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45939.298678240739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45939.298678240739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45939.298678240739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45939.298678240739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45939.298678240739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45939.298678240739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45939.298678240739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45939.298678240739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45939.298678240739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45939.298678240739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45939.298678240739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45939.298678240739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45939.298678240739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45939.298678240739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45939.298678240739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45939.298678240739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45939.298678240739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45939.298678240739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45939.298678240739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45939.298678240739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45939.298678240739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45939.298678240739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45939.298678240739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45939.298678240739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45939.298678240739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45939.298678240739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45939.298678240739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45939.298678240739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45939.298678240739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45939.298678240739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45939.298678240739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45939.298678240739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45939.298678240739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45939.298678240739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45939.298678240739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45939.298678240739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45939.298678240739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45939.298678240739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45939.298678240739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45939.298678240739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45939.298678240739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45939.298678240739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45939.298678240739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45939.298678240739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45939.298678240739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45939.298678240739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45939.298678240739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45939.298678240739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45939.298678240739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45939.298678240739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45939.298678240739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45939.298678240739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45939.298678240739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45939.298678240739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45939.298678240739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45939.298678240739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45939.298678240739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45939.298678240739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45939.298678240739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45939.298678240739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45939.298678240739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45939.298678240739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45939.298678240739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45939.298678240739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45939.298678240739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45939.298678240739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45939.298678240739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45939.298678240739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45939.298678240739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45939.298678240739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45939.298678240739</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45939.298678240739</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9">
        <f ca="1">IFERROR(NOW()-F2,"")</f>
        <v>47.466618055550498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38969</v>
      </c>
      <c r="F3" s="38">
        <v>45926.188877314817</v>
      </c>
      <c r="G3" s="169">
        <f t="shared" ref="G3" ca="1" si="0">IFERROR(NOW()-F3,"")</f>
        <v>13.109800925922173</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c r="E4" s="37"/>
      <c r="F4" s="38"/>
      <c r="G4" s="39">
        <f t="shared" ref="G4:G27" ca="1" si="1">IFERROR(NOW()-F4,"")</f>
        <v>45939.298678240739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45939.298678240739</v>
      </c>
      <c r="H5" s="38"/>
      <c r="I5" s="37" t="str">
        <f>IFERROR(VLOOKUP(D5,DB!A:F,6,0),"")</f>
        <v/>
      </c>
      <c r="J5" s="37" t="str">
        <f>IFERROR(VLOOKUP(D5,DB!A:G,7,0),"")</f>
        <v/>
      </c>
      <c r="K5" s="37"/>
      <c r="L5" s="37" t="str">
        <f>IFERROR(VLOOKUP(D5,DB!A:I,9,0),"")</f>
        <v/>
      </c>
    </row>
    <row r="6" spans="1:13" ht="15">
      <c r="A6" s="37"/>
      <c r="B6" s="37" t="str">
        <f>IFERROR(VLOOKUP(D6,DB!A:K,11,0),"")</f>
        <v/>
      </c>
      <c r="C6" s="37"/>
      <c r="D6"/>
      <c r="E6" s="37"/>
      <c r="F6" s="38"/>
      <c r="G6" s="39">
        <f t="shared" ca="1" si="1"/>
        <v>45939.298678240739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45939.298678240739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45939.298678240739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45939.298678240739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45939.298678240739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45939.298678240739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45939.298678240739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45939.298678240739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45939.298678240739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45939.298678240739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45939.298678240739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45939.298678240739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45939.298678240739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45939.298678240739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45939.298678240739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45939.298678240739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45939.298678240739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45939.298678240739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45939.298678240739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45939.298678240739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45939.298678240739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45939.298678240739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ref="G28:G59" ca="1" si="2">IFERROR(NOW()-F28,"")</f>
        <v>45939.298678240739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45939.298678240739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45939.298678240739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45939.298678240739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45939.298678240739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45939.298678240739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45939.298678240739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45939.298678240739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45939.298678240739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45939.298678240739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45939.298678240739</v>
      </c>
      <c r="H38" s="38"/>
      <c r="I38" s="37" t="str">
        <f>IFERROR(VLOOKUP(D38,DB!A:F,6,0),"")</f>
        <v/>
      </c>
      <c r="J38" s="37" t="str">
        <f>IFERROR(VLOOKUP(D38,DB!A:G,7,0),"")</f>
        <v/>
      </c>
      <c r="K38" s="37"/>
      <c r="L38" s="37" t="str">
        <f>IFERROR(VLOOKUP(D38,DB!A:I,9,0),"")</f>
        <v/>
      </c>
    </row>
    <row r="39" spans="1:12" ht="15">
      <c r="A39" s="84"/>
      <c r="B39" s="84" t="str">
        <f>IFERROR(VLOOKUP(D39,DB!A:K,11,0),"")</f>
        <v/>
      </c>
      <c r="C39" s="84"/>
      <c r="D39" s="84"/>
      <c r="E39" s="84"/>
      <c r="F39" s="123"/>
      <c r="G39" s="124">
        <f t="shared" ca="1" si="2"/>
        <v>45939.298678240739</v>
      </c>
      <c r="H39" s="123"/>
      <c r="I39" s="84" t="str">
        <f>IFERROR(VLOOKUP(D39,DB!A:F,6,0),"")</f>
        <v/>
      </c>
      <c r="J39" s="84" t="str">
        <f>IFERROR(VLOOKUP(D39,DB!A:G,7,0),"")</f>
        <v/>
      </c>
      <c r="K39" s="84"/>
      <c r="L39" s="84" t="str">
        <f>IFERROR(VLOOKUP(D39,DB!A:I,9,0),"")</f>
        <v/>
      </c>
    </row>
    <row r="40" spans="1:12" ht="15">
      <c r="A40" s="37"/>
      <c r="B40" s="37" t="str">
        <f>IFERROR(VLOOKUP(D40,DB!A:K,11,0),"")</f>
        <v/>
      </c>
      <c r="C40" s="37"/>
      <c r="D40" s="37"/>
      <c r="E40" s="37"/>
      <c r="F40" s="38"/>
      <c r="G40" s="39">
        <f t="shared" ca="1" si="2"/>
        <v>45939.298678240739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45939.298678240739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45939.298678240739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45939.298678240739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45939.298678240739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45939.298678240739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45939.298678240739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45939.298678240739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45939.298678240739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45939.298678240739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45939.298678240739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45939.298678240739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45939.298678240739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45939.298678240739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45939.298678240739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45939.298678240739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45939.298678240739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45939.298678240739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45939.298678240739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45939.298678240739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ref="G60:G91" ca="1" si="3">IFERROR(NOW()-F60,"")</f>
        <v>45939.298678240739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45939.298678240739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45939.298678240739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45939.298678240739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45939.298678240739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45939.298678240739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45939.298678240739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45939.298678240739</v>
      </c>
      <c r="H67" s="38"/>
      <c r="I67" s="37" t="str">
        <f>IFERROR(VLOOKUP(D67,DB!A:F,6,0),"")</f>
        <v/>
      </c>
      <c r="J67" s="37" t="str">
        <f>IFERROR(VLOOKUP(D67,DB!A:G,7,0),"")</f>
        <v/>
      </c>
      <c r="K67" s="37"/>
      <c r="L67" s="37" t="str">
        <f>IFERROR(VLOOKUP(D67,DB!A:I,9,0),"")</f>
        <v/>
      </c>
    </row>
    <row r="68" spans="1:12" ht="15">
      <c r="A68" s="84"/>
      <c r="B68" s="84" t="str">
        <f>IFERROR(VLOOKUP(D68,DB!A:K,11,0),"")</f>
        <v/>
      </c>
      <c r="C68" s="84"/>
      <c r="D68" s="84"/>
      <c r="E68" s="84"/>
      <c r="F68" s="123"/>
      <c r="G68" s="124">
        <f t="shared" ca="1" si="3"/>
        <v>45939.298678240739</v>
      </c>
      <c r="H68" s="123"/>
      <c r="I68" s="84" t="str">
        <f>IFERROR(VLOOKUP(D68,DB!A:F,6,0),"")</f>
        <v/>
      </c>
      <c r="J68" s="84" t="str">
        <f>IFERROR(VLOOKUP(D68,DB!A:G,7,0),"")</f>
        <v/>
      </c>
      <c r="K68" s="84"/>
      <c r="L68" s="84" t="str">
        <f>IFERROR(VLOOKUP(D68,DB!A:I,9,0),"")</f>
        <v/>
      </c>
    </row>
    <row r="69" spans="1:12" ht="15">
      <c r="A69" s="37"/>
      <c r="B69" s="37" t="str">
        <f>IFERROR(VLOOKUP(D69,DB!A:K,11,0),"")</f>
        <v/>
      </c>
      <c r="C69" s="37"/>
      <c r="D69" s="37"/>
      <c r="E69" s="37"/>
      <c r="F69" s="38"/>
      <c r="G69" s="39">
        <f t="shared" ca="1" si="3"/>
        <v>45939.298678240739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45939.298678240739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45939.298678240739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45939.298678240739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45939.298678240739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45939.298678240739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45939.298678240739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45939.298678240739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45939.298678240739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45939.298678240739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45939.298678240739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45939.298678240739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45939.298678240739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45939.298678240739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45939.298678240739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45939.298678240739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45939.298678240739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45939.298678240739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45939.298678240739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45939.298678240739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45939.298678240739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45939.298678240739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45939.298678240739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ref="G92:G123" ca="1" si="4">IFERROR(NOW()-F92,"")</f>
        <v>45939.298678240739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45939.298678240739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45939.298678240739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45939.298678240739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45939.298678240739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45939.298678240739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45939.298678240739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45939.298678240739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45939.298678240739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45939.298678240739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45939.298678240739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45939.298678240739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45939.298678240739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45939.298678240739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45939.298678240739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45939.298678240739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45939.298678240739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45939.298678240739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45939.298678240739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45939.298678240739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45939.298678240739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45939.298678240739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45939.298678240739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45939.298678240739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45939.298678240739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45939.298678240739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4"/>
        <v>45939.298678240739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4"/>
        <v>45939.298678240739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4"/>
        <v>45939.298678240739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4"/>
        <v>45939.298678240739</v>
      </c>
      <c r="H121" s="38"/>
      <c r="I121" s="37" t="str">
        <f>IFERROR(VLOOKUP(D121,DB!A:F,6,0),"")</f>
        <v/>
      </c>
      <c r="J121" s="37" t="str">
        <f>IFERROR(VLOOKUP(D121,DB!A:G,7,0),"")</f>
        <v/>
      </c>
      <c r="K121" s="37"/>
      <c r="L121" s="37" t="str">
        <f>IFERROR(VLOOKUP(D121,DB!A:I,9,0),"")</f>
        <v/>
      </c>
    </row>
    <row r="122" spans="1:12" ht="15">
      <c r="A122" s="84"/>
      <c r="B122" s="84" t="str">
        <f>IFERROR(VLOOKUP(D122,DB!A:K,11,0),"")</f>
        <v/>
      </c>
      <c r="C122" s="84"/>
      <c r="D122" s="84"/>
      <c r="E122" s="84"/>
      <c r="F122" s="123"/>
      <c r="G122" s="124">
        <f t="shared" ca="1" si="4"/>
        <v>45939.298678240739</v>
      </c>
      <c r="H122" s="123"/>
      <c r="I122" s="84" t="str">
        <f>IFERROR(VLOOKUP(D122,DB!A:F,6,0),"")</f>
        <v/>
      </c>
      <c r="J122" s="84" t="str">
        <f>IFERROR(VLOOKUP(D122,DB!A:G,7,0),"")</f>
        <v/>
      </c>
      <c r="K122" s="84"/>
      <c r="L122" s="84" t="str">
        <f>IFERROR(VLOOKUP(D122,DB!A:I,9,0),"")</f>
        <v/>
      </c>
    </row>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92" ht="15"/>
    <row r="795" ht="15"/>
    <row r="797" ht="15"/>
    <row r="800" ht="15"/>
    <row r="808" ht="15"/>
    <row r="809" ht="15"/>
    <row r="811" ht="15"/>
    <row r="812" ht="15"/>
    <row r="816" ht="15"/>
    <row r="817" ht="15"/>
    <row r="819" ht="15"/>
    <row r="820" ht="15"/>
    <row r="821" ht="15"/>
    <row r="822" ht="15"/>
    <row r="823" ht="15"/>
    <row r="824" ht="15"/>
    <row r="825" ht="15"/>
    <row r="826"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9" ht="15"/>
    <row r="880" ht="15"/>
    <row r="883" ht="15"/>
    <row r="921" ht="15"/>
    <row r="922" ht="15"/>
    <row r="924" ht="15"/>
    <row r="925" ht="15"/>
    <row r="926" ht="15"/>
    <row r="928" ht="15"/>
    <row r="929" ht="15"/>
    <row r="933" ht="15"/>
    <row r="934" ht="15"/>
    <row r="936" ht="15"/>
    <row r="937" ht="15"/>
    <row r="939" ht="15"/>
    <row r="940" ht="15"/>
    <row r="941" ht="15"/>
    <row r="942" ht="15"/>
    <row r="943" ht="15"/>
    <row r="944" ht="15"/>
    <row r="945" ht="15"/>
    <row r="946" ht="15"/>
    <row r="947" ht="15"/>
    <row r="949" ht="15"/>
    <row r="950" ht="15"/>
    <row r="952" ht="15"/>
    <row r="953"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5" ht="15"/>
    <row r="996" ht="15"/>
    <row r="997" ht="15"/>
    <row r="998" ht="15"/>
    <row r="999" ht="15"/>
    <row r="1000" ht="15"/>
    <row r="1001" ht="15"/>
    <row r="1002" ht="15"/>
    <row r="1004" ht="15"/>
    <row r="1005" ht="15"/>
    <row r="1007" ht="15"/>
    <row r="1008" ht="15"/>
    <row r="1011" ht="15"/>
    <row r="1012" ht="15"/>
    <row r="1015" ht="15"/>
    <row r="1018" ht="15"/>
    <row r="1019" ht="15"/>
    <row r="1021" ht="15"/>
    <row r="1022" ht="15"/>
    <row r="1024" ht="15"/>
    <row r="1025" ht="15"/>
    <row r="1027" ht="15"/>
    <row r="1028"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220" ht="15"/>
    <row r="1221" ht="15"/>
    <row r="1223" ht="15"/>
    <row r="1224" ht="15"/>
    <row r="1231" ht="15"/>
    <row r="1232" ht="15"/>
    <row r="1233" ht="15"/>
    <row r="1234" ht="15"/>
    <row r="1235" ht="15"/>
    <row r="1236" ht="15"/>
    <row r="1239" ht="15"/>
    <row r="1240" ht="15"/>
    <row r="1241" ht="15"/>
    <row r="1242" ht="15"/>
    <row r="1243" ht="15"/>
    <row r="1244" ht="15"/>
    <row r="1245"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8" ht="15"/>
    <row r="1295" ht="15"/>
    <row r="1298" ht="15"/>
    <row r="1299" ht="15"/>
    <row r="1301" ht="15"/>
    <row r="1302" ht="15"/>
    <row r="1303" ht="15"/>
    <row r="1306" ht="15"/>
    <row r="1307" ht="15"/>
    <row r="1310" ht="15"/>
    <row r="1312" ht="15"/>
    <row r="1313" ht="15"/>
    <row r="1315" ht="15"/>
    <row r="1316" ht="15"/>
    <row r="1318" ht="15"/>
    <row r="1319"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53" ht="15"/>
    <row r="1355" ht="15"/>
    <row r="1356" ht="15"/>
    <row r="1357" ht="15"/>
    <row r="1358" ht="15"/>
    <row r="1359" ht="15"/>
    <row r="1360" ht="15"/>
    <row r="1361" ht="15"/>
    <row r="1362" ht="15"/>
    <row r="1363" ht="15"/>
    <row r="1364" ht="15"/>
    <row r="1365" ht="15"/>
    <row r="1366" ht="15"/>
    <row r="1367"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12.525831018516328</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45939.298678819447</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5.4177060185174923</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4.3564328703650972</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45939.298678240739</v>
      </c>
      <c r="H6" s="155">
        <v>45937.667847222219</v>
      </c>
      <c r="I6" s="150" t="str">
        <f>IFERROR(VLOOKUP(D6,DB!A:F,6,0),"")</f>
        <v>SCECO</v>
      </c>
      <c r="J6" s="150" t="str">
        <f>IFERROR(VLOOKUP(D6,DB!A:G,7,0),"")</f>
        <v>Weak</v>
      </c>
      <c r="K6" s="156" t="s">
        <v>39070</v>
      </c>
      <c r="L6" s="150" t="str">
        <f>IFERROR(VLOOKUP(D6,DB!A:I,9,0),"")</f>
        <v>Latis</v>
      </c>
    </row>
    <row r="7" spans="1:16383" ht="31.5" customHeight="1">
      <c r="A7" s="162" t="s">
        <v>39071</v>
      </c>
      <c r="B7" s="162" t="str">
        <f>IFERROR(VLOOKUP(D7,DB!A:K,11,0),"")</f>
        <v>R6</v>
      </c>
      <c r="C7" s="162">
        <v>1</v>
      </c>
      <c r="D7" s="150" t="s">
        <v>35484</v>
      </c>
      <c r="E7" s="162" t="s">
        <v>38964</v>
      </c>
      <c r="F7" s="167">
        <v>45939.275243055556</v>
      </c>
      <c r="G7" s="152">
        <f ca="1">IFERROR(NOW()-F7,"-")</f>
        <v>2.3435185183188878E-2</v>
      </c>
      <c r="H7" s="167">
        <v>45939.269467592596</v>
      </c>
      <c r="I7" s="162" t="str">
        <f>IFERROR(VLOOKUP(D7,DB!A:F,6,0),"")</f>
        <v>SCECO</v>
      </c>
      <c r="J7" s="162" t="str">
        <f>IFERROR(VLOOKUP(D7,DB!A:G,7,0),"")</f>
        <v>Dead+No BB Design</v>
      </c>
      <c r="K7" s="162" t="s">
        <v>39072</v>
      </c>
      <c r="L7" s="162" t="str">
        <f>IFERROR(VLOOKUP(D7,DB!A:I,9,0),"")</f>
        <v>Latis</v>
      </c>
    </row>
    <row r="8" spans="1:16383" ht="31.5" customHeight="1">
      <c r="A8" s="162"/>
      <c r="B8" s="162" t="str">
        <f>IFERROR(VLOOKUP(D8,DB!A:K,11,0),"")</f>
        <v/>
      </c>
      <c r="C8" s="162"/>
      <c r="D8" s="161"/>
      <c r="E8" s="162"/>
      <c r="F8" s="162"/>
      <c r="G8" s="152">
        <f ca="1">IFERROR(NOW()-F8,"-")</f>
        <v>45939.298678240739</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45939.298678240739</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45939.298678240739</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45939.298678240739</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45939.298678240739</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45939.298678240739</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45939.298678240739</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45939.298678240739</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45939.298678240739</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45939.298678240739</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45939.298678240739</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45939.298678240739</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45939.298678240739</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45939.298678240739</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45939.298678240739</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45939.298678240739</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45939.298678240739</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45939.298678240739</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45939.298678240739</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45939.298678240739</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45939.298678240739</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45939.298678240739</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45939.298678240739</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45939.298678240739</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45939.298678240739</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45939.298678240739</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45939.298678240739</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45939.298678819447</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45939.298678819447</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45939.298678819447</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45939.298678819447</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45939.298678819447</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45939.298678819447</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45939.298678819447</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45939.298678819447</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45939.298678819447</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45939.298678819447</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45939.298678819447</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45939.298678819447</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45939.298678819447</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45939.298678819447</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45939.298678819447</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45939.298678819447</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45939.298678819447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45939.298678819447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45939.298678819447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45939.298678819447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45939.298678819447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45939.298678819447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45939.298678819447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45939.298678819447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45939.298678819447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45939.298678819447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45939.298678819447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45939.298678819447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45939.298678819447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45939.298678819447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45939.298678819447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45939.298678819447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45939.298678819447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45939.298678819447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45939.298678819447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45939.298678819447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45939.298678819447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45939.298678819447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45939.298678819447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45939.298678819447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45939.298678819447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45939.298678819447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45939.298678819447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45939.298678819447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45939.298678819447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45939.298678819447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45939.298678819447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45939.298678819447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45939.298678819447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45939.298678819447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45939.298678819447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45939.298678819447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45939.298678819447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45939.298678819447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45939.298678819447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45939.298678819447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45939.298678819447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45939.298678819447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45939.298678819447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45939.298678819447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45939.298678819447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45939.298678819447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45939.298678819447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45939.298678819447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45939.298678819447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45939.298678819447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45939.298678819447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45939.298678819447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45939.298678819447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45939.298678819447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45939.298678819447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45939.298678819447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45939.298678819447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45939.298678819447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45939.298678819447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45939.298678819447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45939.298678819447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45939.298678819447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45939.298678819447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45939.298678819447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45939.298678819447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45939.298678819447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45939.298678819447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45939.298678819447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45939.298678819447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45939.298678819447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45939.298678819447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45939.298678819447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45939.298678819447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45939.298678819447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45939.298678819447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45939.298678819447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45939.298678819447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45939.298678819447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45939.298678819447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45939.298678819447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45939.298678819447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45939.298678819447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45939.298678819447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45939.298678819447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45939.298678819447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45939.298678819447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45939.298678819447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45939.298678819447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45939.298678819447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45939.298678819447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45939.298678819447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45939.298678819447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45939.298678819447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45939.298678819447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45939.298678819447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45939.298678819447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45939.298678819447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45939.298678819447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45939.298678819447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45939.298678819447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45939.298678819447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45939.298678819447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45939.298678819447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45939.298678819447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45939.298678819447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45939.298678819447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45939.298678819447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45939.298678819447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45939.298678819447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45939.298678819447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45939.298678819447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45939.298678819447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45939.298678819447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45939.298678819447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45939.298678819447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45939.298678819447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45939.298678819447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45939.298678819447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45939.298678819447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45939.298678819447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45939.298678819447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45939.298678819447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45939.298678819447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45939.298678819447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45939.298678819447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45939.298678819447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45939.298678819447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45939.298678819447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45939.298678819447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45939.298678819447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45939.298678819447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45939.298678819447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45939.298678819447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45939.298678819447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45939.298678819447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45939.298678819447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45939.298678819447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45939.298678819447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45939.298678819447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45939.298678819447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45939.298678819447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45939.298678819447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45939.298678819447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45939.298678819447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45939.298678819447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45939.298678819447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45939.298678819447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45939.298678819447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45939.298678819447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45939.298678819447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45939.298678819447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45939.298678819447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45939.298678819447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45939.298678819447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45939.298678819447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45939.298678819447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45939.298678819447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45939.298678819447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45939.298678819447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45939.298678819447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45939.298678819447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45939.298678819447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45939.298678819447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45939.298678819447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45939.298678819447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45939.298678819447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45939.298678819447</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2025-10-09T04:10:15Z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